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/>
  </bookViews>
  <sheets>
    <sheet name="ПЛАН НОВЫЙ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K87" i="1" l="1"/>
  <c r="K86" i="1"/>
  <c r="K85" i="1"/>
  <c r="K84" i="1"/>
  <c r="K83" i="1"/>
  <c r="K82" i="1"/>
  <c r="K81" i="1"/>
  <c r="K79" i="1"/>
  <c r="K78" i="1"/>
  <c r="K77" i="1"/>
  <c r="K76" i="1"/>
  <c r="K74" i="1"/>
  <c r="K73" i="1"/>
  <c r="K72" i="1"/>
  <c r="K71" i="1"/>
  <c r="K70" i="1"/>
  <c r="K69" i="1"/>
  <c r="K68" i="1"/>
  <c r="K67" i="1"/>
  <c r="K66" i="1"/>
  <c r="K65" i="1"/>
  <c r="H65" i="1"/>
  <c r="K64" i="1"/>
  <c r="H64" i="1"/>
  <c r="K63" i="1"/>
  <c r="H63" i="1"/>
  <c r="K62" i="1"/>
  <c r="K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7" i="1"/>
  <c r="K16" i="1"/>
</calcChain>
</file>

<file path=xl/sharedStrings.xml><?xml version="1.0" encoding="utf-8"?>
<sst xmlns="http://schemas.openxmlformats.org/spreadsheetml/2006/main" count="711" uniqueCount="180">
  <si>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</si>
  <si>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</si>
  <si>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</si>
  <si>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</si>
  <si>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</si>
  <si>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</si>
  <si>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r>
      <t xml:space="preserve">Предмет договора     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>Предмет договора в плане закупки должен совпадать с названием договора в закупочной документации</t>
    </r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</si>
  <si>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</si>
  <si>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</si>
  <si>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</si>
  <si>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</si>
  <si>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Начальная (максимальная)
цена договора
(цена лота), включая НДС
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</si>
  <si>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</si>
  <si>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</si>
  <si>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</si>
  <si>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</si>
  <si>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</si>
  <si>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</si>
  <si>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</si>
  <si>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</si>
  <si>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</si>
  <si>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</si>
  <si>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</si>
  <si>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</si>
  <si>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</si>
  <si>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</si>
  <si>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</si>
  <si>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</si>
  <si>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</si>
  <si>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</si>
  <si>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</si>
  <si>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</si>
  <si>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</si>
  <si>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</si>
  <si>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Согласно требованиям, указанным в закупочной документации</t>
  </si>
  <si>
    <t>мес</t>
  </si>
  <si>
    <t>ЮАО г.Москвы</t>
  </si>
  <si>
    <t>Закупка у единственного источника</t>
  </si>
  <si>
    <t>Нет</t>
  </si>
  <si>
    <t>70.20.2</t>
  </si>
  <si>
    <t>Аренда центрального офиса в г.Москва</t>
  </si>
  <si>
    <t xml:space="preserve">Комплексная санитарно-косметическая уборка офисных помещений </t>
  </si>
  <si>
    <t>Запрос котировок</t>
  </si>
  <si>
    <t xml:space="preserve">Да </t>
  </si>
  <si>
    <t xml:space="preserve"> Внедрение системы для ведения учета нового плана счетов</t>
  </si>
  <si>
    <t>усл.шт.</t>
  </si>
  <si>
    <t>Запрос предложений</t>
  </si>
  <si>
    <t>Да</t>
  </si>
  <si>
    <t>Проибретение лицензии 1С 8.3 "Управление страховой организацией"</t>
  </si>
  <si>
    <t>Пользовательские лицензии для внедрения системы для ведения учета по новому плану счетов</t>
  </si>
  <si>
    <t xml:space="preserve">шт. </t>
  </si>
  <si>
    <t>Анализ по переходу на систему для ведения учета по новому плану счетов.</t>
  </si>
  <si>
    <t>Серверное оборудование для системы для ведения учета по новому плану счетов</t>
  </si>
  <si>
    <t>комплект</t>
  </si>
  <si>
    <t>Услуги по предоставлению аналитической информации и базы данных Thomson Reuters</t>
  </si>
  <si>
    <t>нет</t>
  </si>
  <si>
    <t>Перенос серверной комнаты</t>
  </si>
  <si>
    <t>72.4</t>
  </si>
  <si>
    <t xml:space="preserve"> Доработка клиентского кабинета "Сбербанк страхование онлайн"</t>
  </si>
  <si>
    <t xml:space="preserve">Разворачивание ИТ-инфраструктуры
 </t>
  </si>
  <si>
    <t>36.1</t>
  </si>
  <si>
    <t>Закупка конференц-кресел</t>
  </si>
  <si>
    <t>да</t>
  </si>
  <si>
    <t>Консультационные услуги по РСБУ, МСФО</t>
  </si>
  <si>
    <t>Ответственное хранение и верификация страховой документации 
в МСЦ</t>
  </si>
  <si>
    <t>Оказание услуг по подбору персонала</t>
  </si>
  <si>
    <t>Проведение тренинга на тему "Наставничество"
 (для топ-менеджмента)</t>
  </si>
  <si>
    <t xml:space="preserve">Организация и проведение корпоративного бизнес-тренинга </t>
  </si>
  <si>
    <t>Почтовые отправки (экспресс-почта)</t>
  </si>
  <si>
    <t>Почтовые отправки (почта России)</t>
  </si>
  <si>
    <t xml:space="preserve"> Почтовые отправки
(для Управления клиентского сервиса)</t>
  </si>
  <si>
    <t xml:space="preserve"> Технические доработки для взаимодействия с внешним контакт-центром</t>
  </si>
  <si>
    <t>Реклама в печатном издании "Ведомости, страховое приложение"</t>
  </si>
  <si>
    <t xml:space="preserve">Исследование удовлетворенности сотрудников </t>
  </si>
  <si>
    <t xml:space="preserve">Оказание услуг по размещению и производству рекламы в интернете
(поддержка, SEO) </t>
  </si>
  <si>
    <t>Открытый конкурс</t>
  </si>
  <si>
    <t xml:space="preserve">Создание видеороликов по новым страховым продуктам </t>
  </si>
  <si>
    <t>Создание видеороликов о компании</t>
  </si>
  <si>
    <t xml:space="preserve">Создание обучающих видеороликов </t>
  </si>
  <si>
    <t>VIP новогодние подарки для партнеров и клиентов</t>
  </si>
  <si>
    <t>Бизнес новогодние подарки для партнеров и клиентов</t>
  </si>
  <si>
    <t>Изготовление сувенирной продукции - Флэшки стандартные</t>
  </si>
  <si>
    <t>Изготовление сувенирной продукции - Ежедневники недатированные</t>
  </si>
  <si>
    <t xml:space="preserve">Производство бланков полисов </t>
  </si>
  <si>
    <t>шт.</t>
  </si>
  <si>
    <t xml:space="preserve">Изготовление брендированных папок для полисов </t>
  </si>
  <si>
    <t>Изготовление упаковки полисов для VIP сделок ИСЖ</t>
  </si>
  <si>
    <t xml:space="preserve"> Производство памятки ДСЖ </t>
  </si>
  <si>
    <t xml:space="preserve">Производство рабочих тетрадей ДСЖ </t>
  </si>
  <si>
    <t xml:space="preserve">Открытый аукцион </t>
  </si>
  <si>
    <t>Производство коробок Микро НСЖ</t>
  </si>
  <si>
    <t>Производство коробок "Защита Близких" и "Глава семьи"</t>
  </si>
  <si>
    <t xml:space="preserve">Производство презенторов "Инвестиции" </t>
  </si>
  <si>
    <t>Производство презенторов "Защита и Накопления"</t>
  </si>
  <si>
    <t>Производство вложений в презенторы "Защита и Накопления"</t>
  </si>
  <si>
    <t xml:space="preserve">Производство презенторов для партнеров  </t>
  </si>
  <si>
    <t>Изготовление рабочих тетрадей для партнеров по коробочным продуктам</t>
  </si>
  <si>
    <t xml:space="preserve"> Изготовление Памятки для партнерских продаж </t>
  </si>
  <si>
    <t xml:space="preserve">Производство коробок Микро-ИСЖ </t>
  </si>
  <si>
    <t xml:space="preserve">Изготовление презентационных вкладок для клиентов "Карт-бланш" </t>
  </si>
  <si>
    <t>Изготовление буклетов для кросс-продаж нон-лайф</t>
  </si>
  <si>
    <t>Изготовление буклетов по прочим продуктам для МВС и ВИ</t>
  </si>
  <si>
    <t xml:space="preserve">Изготовление брендированных напольных стоек </t>
  </si>
  <si>
    <t xml:space="preserve">Изготовление брендированных настольных стоек </t>
  </si>
  <si>
    <t xml:space="preserve">Мероприятия по стимулированию продаж </t>
  </si>
  <si>
    <t xml:space="preserve">Выполнение работ по доработке сайта </t>
  </si>
  <si>
    <t>Создание приложений (для гаджетов, интерактивные)</t>
  </si>
  <si>
    <t>Техподдержка, пролонгация лицензий для сайта</t>
  </si>
  <si>
    <t xml:space="preserve">Доработка бренд-бука </t>
  </si>
  <si>
    <t xml:space="preserve">Развитие онлайн-продаж для новых продуктов </t>
  </si>
  <si>
    <t>усл. шт.</t>
  </si>
  <si>
    <t>Служебный автомобиль Mercedes-Benz E400 4Matic</t>
  </si>
  <si>
    <t>Поставка и настройка ИТ-оборудования в случае переезда в новый офис 
(СКС, WiFi, Серверная, перенос и настройка оборудования)</t>
  </si>
  <si>
    <t>Приобретение, настройка и внедрение модуля 1С МСФО</t>
  </si>
  <si>
    <t>Доработка модуля МСФО</t>
  </si>
  <si>
    <t>Внедрение проекта Service Desk</t>
  </si>
  <si>
    <t>Приобретение доступа в личный кабинет ЦБ РФ</t>
  </si>
  <si>
    <t>Выполнение работ по переносу структурированной кабельной сети (СКС) и системы электроснабжения</t>
  </si>
  <si>
    <t xml:space="preserve">Разработка информационной системы "Урегулирование Убытков Онлайн" </t>
  </si>
  <si>
    <t xml:space="preserve">Развитие онлайн-продаж 
(Запуск страхового продукта) </t>
  </si>
  <si>
    <t>Развитие онлайн-продаж 
(Добавление новых продуктов)</t>
  </si>
  <si>
    <t>Развитие систем мониторинга ключевых бизнес-систем</t>
  </si>
  <si>
    <t xml:space="preserve">Развитие систем мониторинга ключевых бизнес-систем </t>
  </si>
  <si>
    <t>Работа по раннему уведомлению о комплектности документов</t>
  </si>
  <si>
    <t>шт</t>
  </si>
  <si>
    <t>Разработка общего интернет-портала Сбербанк Страхование</t>
  </si>
  <si>
    <t>Печать папок для полисной документации</t>
  </si>
  <si>
    <t>Участие в тренинге "Дизайн-мышление" (Корпоративный университет Сбербанка)</t>
  </si>
  <si>
    <t>человек</t>
  </si>
  <si>
    <t xml:space="preserve">Расширение интеграционной шины Jboss Fuse </t>
  </si>
  <si>
    <t>месяц</t>
  </si>
  <si>
    <t xml:space="preserve">Услуги электронной торговой площадки Сбербанк-АСТ </t>
  </si>
  <si>
    <t>год</t>
  </si>
  <si>
    <t>Приобретение пакета пользовательских лицензий и функциональных расширений на программное обеспечение JIRA ATLASSIAN</t>
  </si>
  <si>
    <t>Производство корпоративной печатной продукции (рамочный договор)</t>
  </si>
  <si>
    <t>кв.м.</t>
  </si>
  <si>
    <t>Аренда дополнительного офиса в г. Москва</t>
  </si>
  <si>
    <t>Оказание услуг по привлечению потенциальных страхователей при реализации заказчиком страховой программы "Подушка безопасности" и оформлению договоров страхования</t>
  </si>
  <si>
    <t>Выполнение работ по демонтажу и последующему монтажу оборудования ИТ-инфраструктуры</t>
  </si>
  <si>
    <t>Контракт на развитие существующей ИС Солайф, внедрение новых продуктов.</t>
  </si>
  <si>
    <t xml:space="preserve">Консультация по настройке и внесению доработок в существующую ИС Солайф  </t>
  </si>
  <si>
    <t xml:space="preserve">Закупка компьютерной техники по итогам присоединения к Генеральному соглашению ОАО "Сбербанк России"
(ПК, мониторы, клавиатуры и прочее)  </t>
  </si>
  <si>
    <t>Аренда парковочных мест (Дополнительный офис)</t>
  </si>
  <si>
    <t>Наименование заказчика</t>
  </si>
  <si>
    <t>ООО СК "Сбербанк страхование жизни"</t>
  </si>
  <si>
    <t>Адрес местонахождения заказчика</t>
  </si>
  <si>
    <t>115162, г.Москва, ул. Шаболовка, д.31Г</t>
  </si>
  <si>
    <t>Телефон заказчика</t>
  </si>
  <si>
    <t>(+7 499)707-07-37</t>
  </si>
  <si>
    <t>Электронная почта заказчика</t>
  </si>
  <si>
    <t>ecz@sberinsur.ru</t>
  </si>
  <si>
    <t>ИНН</t>
  </si>
  <si>
    <t>КПП</t>
  </si>
  <si>
    <t>ОКАТО</t>
  </si>
  <si>
    <t xml:space="preserve">Генеральный директор                                                                    М.Б. Чернин </t>
  </si>
  <si>
    <t>_____________________</t>
  </si>
  <si>
    <t>подпись</t>
  </si>
  <si>
    <t>дата утверждения</t>
  </si>
  <si>
    <t>Аренда парковочных мест 
(Центральный офис)</t>
  </si>
  <si>
    <t>Оборудование конференц-зала
 (оснащение конференц-зала оборудованием для проведения презентаций)</t>
  </si>
  <si>
    <t>Оказание услуг по сопровождению и сервисному обслуживанию информационно-технической (далее ИТ) инфраструктуры и инфраструктуры по информационной безопасности (далее ИБ)</t>
  </si>
  <si>
    <t>Оказание услуг по экспресс-доставке корреспонденции и посылок по территории РФ для нужд ООО СК «Сбербанк страхование жизни»</t>
  </si>
  <si>
    <t>Поставка офисной мебели для нужд ООО СК «Сбербанк страхование жизни»</t>
  </si>
  <si>
    <t>51.85.2</t>
  </si>
  <si>
    <t>Изготовление и поставка тиража корпоративной полиграфии для нужд ООО СК «Сбербанк страхование жизни»</t>
  </si>
  <si>
    <t xml:space="preserve"> Оказание услуг специализированного депозитария страховщику</t>
  </si>
  <si>
    <t>Оказание консультационных услуг по разработке методологии перехода на единый план счетов и отраслевые стандарты бухгалтерского учета для нужд ООО СК «Сбербанк страхование жизни»</t>
  </si>
  <si>
    <t>Оказание услуг по доработке, настройке, консультированию, программированию и иным изменениям программного обеспечения SOLIFЕ</t>
  </si>
  <si>
    <t>Оказание услуг по реализации страховых продуктов: «Подушка безопасности», «СмартПолис», «Семейный актив», «Первый Капитал», «Детский образовательный»</t>
  </si>
  <si>
    <t>Оказание услуг по технической поддержке и развитию интеграционной шины Red Hat JBoss Fuse</t>
  </si>
  <si>
    <t>Изготовление и поставка годового тиража брендированных ежедневников на 2016 год для нужд ООО СК «Сбербанк страхование жизни» (среди субъектов малого и среднего предпринимательства)</t>
  </si>
  <si>
    <t>Организация корпоративного бизнес-тренинга для сотрудников ООО СК «Сбербанк страхование жизни» (среди аккредитованных поставщиков)</t>
  </si>
  <si>
    <t>Поставка и монтаж мультимедийного оборудования для нужд ООО СК «Сбербанк страхование жизни»</t>
  </si>
  <si>
    <t>Оказание услуг по созданию корпоративного портала ООО СК «Сбербанк страхование жизни»</t>
  </si>
  <si>
    <t>Изготовление и поставка тиража корпоративной полиграфии для нужд ООО СК «Сбербанк страхование жизни» (среди субъектов малого и среднего предпринимательства)</t>
  </si>
  <si>
    <t>Оказание услуг по внедрению автоматизированной системы бухгалтерского и налогового учета на базе платформы 1С ERP</t>
  </si>
  <si>
    <t>Оказание услуг по проведению оценки уровня обеспечения информационной безопасности и разработке комплексного плана развития системы управления информационной безопасности ООО СК «Сбербанк страхование жизни»</t>
  </si>
  <si>
    <t>Оказание услуг по разработке, съемке, монтажу и продвижению серии видеороликов о продуктах и процедурах ООО СК «Сбербанк страхование жизни» (среди субъектов малого и среднего предпринимательства)</t>
  </si>
  <si>
    <t>____23.11.2015 г.______</t>
  </si>
  <si>
    <t>План закупок товаров (работ, услуг) на 2015 год (3-я редакция)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</si>
</sst>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-419]mmmm\ yyyy;@"/>
    <numFmt numFmtId="166" formatCode="[$$-409]#,##0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1" applyFont="1" applyFill="1" applyBorder="1" applyAlignment="1" applyProtection="1">
      <alignment horizontal="center" vertical="center" textRotation="90" wrapText="1"/>
    </xf>
    <xf numFmtId="0" fontId="2" fillId="0" borderId="1" xfId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3" fontId="2" fillId="0" borderId="1" xfId="2" applyNumberFormat="1" applyFont="1" applyFill="1" applyBorder="1" applyAlignment="1" applyProtection="1">
      <alignment horizontal="center" vertical="center" wrapText="1"/>
    </xf>
    <xf numFmtId="0" fontId="5" fillId="2" borderId="1" xfId="3" applyFont="1" applyFill="1" applyBorder="1" applyAlignment="1" applyProtection="1">
      <alignment horizontal="center" vertical="center" shrinkToFit="1"/>
      <protection locked="0"/>
    </xf>
    <xf numFmtId="0" fontId="5" fillId="3" borderId="1" xfId="3" applyFont="1" applyFill="1" applyBorder="1" applyAlignment="1" applyProtection="1">
      <alignment horizontal="center" vertical="center" shrinkToFit="1"/>
    </xf>
    <xf numFmtId="0" fontId="5" fillId="3" borderId="1" xfId="3" applyFont="1" applyFill="1" applyBorder="1" applyAlignment="1" applyProtection="1">
      <alignment horizontal="center" vertical="center" shrinkToFit="1"/>
      <protection locked="0"/>
    </xf>
    <xf numFmtId="0" fontId="5" fillId="3" borderId="1" xfId="3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 applyProtection="1">
      <alignment horizontal="center" vertical="center" wrapText="1"/>
      <protection locked="0"/>
    </xf>
    <xf numFmtId="3" fontId="5" fillId="5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3" applyNumberFormat="1" applyFont="1" applyFill="1" applyBorder="1" applyAlignment="1" applyProtection="1">
      <alignment horizontal="center" vertical="center" wrapText="1"/>
      <protection locked="0"/>
    </xf>
    <xf numFmtId="166" fontId="5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3" borderId="1" xfId="5" applyFont="1" applyFill="1" applyBorder="1" applyAlignment="1" applyProtection="1">
      <alignment horizontal="center" vertical="center" shrinkToFit="1"/>
      <protection locked="0"/>
    </xf>
    <xf numFmtId="0" fontId="5" fillId="3" borderId="1" xfId="5" applyFont="1" applyFill="1" applyBorder="1" applyAlignment="1" applyProtection="1">
      <alignment horizontal="center" vertical="center" wrapText="1"/>
      <protection locked="0"/>
    </xf>
    <xf numFmtId="0" fontId="5" fillId="4" borderId="1" xfId="5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5" applyFont="1" applyFill="1" applyBorder="1" applyAlignment="1" applyProtection="1">
      <alignment horizontal="center" vertical="center" shrinkToFit="1"/>
    </xf>
    <xf numFmtId="0" fontId="0" fillId="0" borderId="0" xfId="0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165" fontId="5" fillId="0" borderId="0" xfId="0" applyNumberFormat="1" applyFont="1" applyFill="1"/>
    <xf numFmtId="0" fontId="5" fillId="0" borderId="0" xfId="0" applyFont="1" applyFill="1"/>
    <xf numFmtId="14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justify"/>
    </xf>
    <xf numFmtId="165" fontId="7" fillId="0" borderId="0" xfId="0" applyNumberFormat="1" applyFont="1" applyFill="1"/>
    <xf numFmtId="0" fontId="7" fillId="0" borderId="0" xfId="0" applyFont="1" applyFill="1" applyBorder="1" applyAlignment="1">
      <alignment horizontal="justify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3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/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/>
    <xf numFmtId="0" fontId="11" fillId="0" borderId="0" xfId="0" applyFont="1"/>
    <xf numFmtId="0" fontId="12" fillId="0" borderId="0" xfId="0" applyFont="1"/>
    <xf numFmtId="0" fontId="5" fillId="3" borderId="1" xfId="3" applyNumberFormat="1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10" fillId="0" borderId="0" xfId="9" applyFont="1" applyFill="1" applyBorder="1" applyAlignment="1">
      <alignment horizontal="justify"/>
    </xf>
    <xf numFmtId="0" fontId="9" fillId="0" borderId="0" xfId="0" applyFont="1" applyFill="1" applyBorder="1" applyAlignment="1">
      <alignment horizontal="justify"/>
    </xf>
    <xf numFmtId="0" fontId="2" fillId="2" borderId="1" xfId="1" applyFont="1" applyFill="1" applyBorder="1" applyAlignment="1" applyProtection="1">
      <alignment horizontal="center" vertical="center" textRotation="90" wrapText="1"/>
    </xf>
    <xf numFmtId="0" fontId="2" fillId="0" borderId="1" xfId="1" applyFont="1" applyFill="1" applyBorder="1" applyAlignment="1" applyProtection="1">
      <alignment horizontal="center" vertical="center" textRotation="90" wrapText="1"/>
    </xf>
    <xf numFmtId="0" fontId="2" fillId="0" borderId="1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3" fontId="2" fillId="0" borderId="1" xfId="2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</cellXfs>
  <cellStyles count="11">
    <cellStyle name="Гиперссылка" xfId="9" builtinId="8"/>
    <cellStyle name="Обычный" xfId="0" builtinId="0"/>
    <cellStyle name="Обычный 14" xfId="7"/>
    <cellStyle name="Обычный 2" xfId="3"/>
    <cellStyle name="Обычный 2 10" xfId="5"/>
    <cellStyle name="Обычный 6" xfId="1"/>
    <cellStyle name="Финансовый 2" xfId="6"/>
    <cellStyle name="Финансовый 2 2" xfId="10"/>
    <cellStyle name="Финансовый 3" xfId="2"/>
    <cellStyle name="Финансовый 4" xfId="4"/>
    <cellStyle name="Финансовый 5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erinsur.local\root\&#1050;&#1086;&#1085;&#1090;&#1088;&#1086;&#1083;&#1100;%20&#1074;&#1085;.&#1073;&#1102;&#1076;&#1078;&#1077;&#1090;&#1072;\2015\&#1040;&#1076;&#1084;.&#1073;&#1083;&#1086;&#1082;_&#1074;&#1085;.&#1073;&#1102;&#1076;&#1078;&#1077;&#1090;\&#1055;&#1083;&#1072;&#1085;%20&#1079;&#1072;&#1082;&#1091;&#1087;&#1086;&#1082;%20&#1085;&#1072;%202015\&#1057;&#1041;&#1057;%20&#1057;&#1084;&#1077;&#1090;&#1072;_&#1088;&#1072;&#1089;&#1093;&#1086;&#1076;&#1086;&#1074;_&#1041;&#1055;_2014-2018_&#1074;&#1077;&#1088;&#1089;&#1080;&#1103;%204%20&#1086;&#1090;%205.03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erinsur.local\root\2014_&#1082;&#1086;&#1085;&#1090;&#1088;&#1086;&#1083;&#1100;%20&#1074;&#1085;.&#1073;&#1102;&#1076;&#1078;&#1077;&#1090;&#1072;\&#1040;&#1076;&#1084;.&#1073;&#1083;&#1086;&#1082;_&#1074;&#1085;.&#1073;&#1102;&#1076;&#1078;&#1077;&#1090;\&#1055;&#1083;&#1072;&#1085;%20&#1079;&#1072;&#1082;&#1091;&#1087;&#1086;&#1082;%20&#1085;&#1072;%202015\&#1050;&#1086;&#1087;&#1080;&#1103;%20&#1057;&#1041;&#1057;%20&#1057;&#1084;&#1077;&#1090;&#1072;_&#1088;&#1072;&#1089;&#1093;&#1086;&#1076;&#1086;&#1074;_&#1041;&#1055;_2014-2018_&#1074;&#1077;&#1088;&#1089;&#1080;&#1103;%204_&#1082;%20&#1086;&#1090;&#1087;&#1088;&#1072;&#1074;&#1082;&#1077;_&#1048;&#1058;&#1054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ДС, убытки, клиенты"/>
      <sheetName val="Пояснение"/>
      <sheetName val="FTE"/>
      <sheetName val="Вспомогат лист"/>
      <sheetName val="Смета расходов"/>
      <sheetName val="Смета расходов_внутр"/>
      <sheetName val="Расходы_аквиз,УУ"/>
      <sheetName val="СПЕЦ.ДЕП."/>
      <sheetName val="СПАСИБО"/>
      <sheetName val="Отв.хранение"/>
      <sheetName val="РКО"/>
      <sheetName val="МЕДО"/>
      <sheetName val="Команд.расходы"/>
      <sheetName val="ДМС,НС"/>
      <sheetName val="Обучение"/>
      <sheetName val="Офис, АХР"/>
      <sheetName val="Смета переезд"/>
      <sheetName val="Авто"/>
      <sheetName val="Сравнение аренды, переезд"/>
      <sheetName val="Норм.расходы"/>
      <sheetName val="ИКУ"/>
      <sheetName val="Маркетинг"/>
      <sheetName val="Почт.отправки"/>
      <sheetName val="УВВК"/>
      <sheetName val="Рекрутинг"/>
      <sheetName val="Подписка"/>
      <sheetName val="Call-центр"/>
      <sheetName val="УКС_почт.отпр"/>
      <sheetName val="УКС_SMS"/>
      <sheetName val="ДРАЙВЕРЫ"/>
      <sheetName val="АРМ"/>
      <sheetName val="АРМ на 02.03.15"/>
      <sheetName val="Расшифровка АРМ"/>
      <sheetName val="Инструкция"/>
      <sheetName val="Основная"/>
      <sheetName val="Проекты"/>
      <sheetName val="Персонал"/>
      <sheetName val="Проектные затраты"/>
      <sheetName val="Текущие затраты"/>
      <sheetName val="Справочники"/>
      <sheetName val="Смета капзатрат"/>
      <sheetName val="Амортизация и ОС"/>
      <sheetName val="ИТ-проекты, расходы"/>
      <sheetName val="Смета(SoLife)"/>
      <sheetName val="SoLife(Афанасьева)"/>
      <sheetName val="Проект_Каб.клиента"/>
      <sheetName val="Service Desk"/>
      <sheetName val="# к отправке"/>
      <sheetName val="Справочник_для ИТ"/>
      <sheetName val="ПК_2015"/>
    </sheetNames>
    <sheetDataSet>
      <sheetData sheetId="0"/>
      <sheetData sheetId="1"/>
      <sheetData sheetId="2"/>
      <sheetData sheetId="3"/>
      <sheetData sheetId="4"/>
      <sheetData sheetId="5">
        <row r="117">
          <cell r="V117">
            <v>1323.4531832938221</v>
          </cell>
          <cell r="W117">
            <v>1543.5453201798878</v>
          </cell>
          <cell r="X117">
            <v>1689.3487209792067</v>
          </cell>
          <cell r="Y117">
            <v>2283.0319770827687</v>
          </cell>
          <cell r="Z117">
            <v>2103.3906724290009</v>
          </cell>
          <cell r="AA117">
            <v>2309.5590505604905</v>
          </cell>
          <cell r="AB117">
            <v>2295.0144637603548</v>
          </cell>
          <cell r="AC117">
            <v>2177.1794979203978</v>
          </cell>
          <cell r="AD117">
            <v>2281.0731251241104</v>
          </cell>
          <cell r="AE117">
            <v>2706.2571498633638</v>
          </cell>
          <cell r="AF117">
            <v>2590.976935779227</v>
          </cell>
          <cell r="AG117">
            <v>2894.1211289912189</v>
          </cell>
        </row>
      </sheetData>
      <sheetData sheetId="6"/>
      <sheetData sheetId="7"/>
      <sheetData sheetId="8"/>
      <sheetData sheetId="9"/>
      <sheetData sheetId="10"/>
      <sheetData sheetId="11">
        <row r="14">
          <cell r="I14">
            <v>25.550813949167789</v>
          </cell>
        </row>
      </sheetData>
      <sheetData sheetId="12"/>
      <sheetData sheetId="13"/>
      <sheetData sheetId="14">
        <row r="23">
          <cell r="P23">
            <v>630</v>
          </cell>
        </row>
      </sheetData>
      <sheetData sheetId="15">
        <row r="18">
          <cell r="R18">
            <v>1163.4858299999999</v>
          </cell>
        </row>
        <row r="62">
          <cell r="O62">
            <v>100.35766114351057</v>
          </cell>
          <cell r="P62">
            <v>187.72040114351057</v>
          </cell>
          <cell r="Q62">
            <v>109.72842114351057</v>
          </cell>
          <cell r="R62">
            <v>111.29021447684391</v>
          </cell>
          <cell r="S62">
            <v>210.50578114351057</v>
          </cell>
          <cell r="T62">
            <v>164.85335308176101</v>
          </cell>
          <cell r="U62">
            <v>165.74580641509434</v>
          </cell>
          <cell r="V62">
            <v>286.41514641509434</v>
          </cell>
          <cell r="W62">
            <v>167.30759974842766</v>
          </cell>
          <cell r="X62">
            <v>168.20005308176101</v>
          </cell>
          <cell r="Y62">
            <v>288.86939308176102</v>
          </cell>
        </row>
        <row r="98">
          <cell r="O98">
            <v>1100</v>
          </cell>
        </row>
      </sheetData>
      <sheetData sheetId="16"/>
      <sheetData sheetId="17">
        <row r="4">
          <cell r="T4">
            <v>2800</v>
          </cell>
        </row>
      </sheetData>
      <sheetData sheetId="18"/>
      <sheetData sheetId="19"/>
      <sheetData sheetId="20">
        <row r="6">
          <cell r="M6">
            <v>0</v>
          </cell>
          <cell r="N6">
            <v>600</v>
          </cell>
          <cell r="O6">
            <v>0</v>
          </cell>
          <cell r="P6">
            <v>0</v>
          </cell>
          <cell r="Q6">
            <v>100</v>
          </cell>
          <cell r="R6">
            <v>0</v>
          </cell>
          <cell r="S6">
            <v>0</v>
          </cell>
          <cell r="T6">
            <v>100</v>
          </cell>
          <cell r="U6">
            <v>500</v>
          </cell>
          <cell r="V6">
            <v>0</v>
          </cell>
          <cell r="W6">
            <v>0</v>
          </cell>
          <cell r="X6">
            <v>0</v>
          </cell>
        </row>
        <row r="42">
          <cell r="M42">
            <v>50.953935604500138</v>
          </cell>
          <cell r="N42">
            <v>55.212650793536056</v>
          </cell>
          <cell r="O42">
            <v>60.856480583504258</v>
          </cell>
          <cell r="P42">
            <v>65.599639147556289</v>
          </cell>
          <cell r="Q42">
            <v>70.866419256008598</v>
          </cell>
          <cell r="R42">
            <v>75.829831701866738</v>
          </cell>
          <cell r="S42">
            <v>80.286104675907922</v>
          </cell>
          <cell r="T42">
            <v>85.138627034545252</v>
          </cell>
          <cell r="U42">
            <v>91.1331850474227</v>
          </cell>
          <cell r="V42">
            <v>96.56340657856579</v>
          </cell>
          <cell r="W42">
            <v>102.53995587708813</v>
          </cell>
          <cell r="X42">
            <v>105.47089306064389</v>
          </cell>
        </row>
      </sheetData>
      <sheetData sheetId="21">
        <row r="20">
          <cell r="J20">
            <v>8.5</v>
          </cell>
          <cell r="AB20">
            <v>100</v>
          </cell>
        </row>
        <row r="43">
          <cell r="J43">
            <v>0.3</v>
          </cell>
          <cell r="X43">
            <v>2000</v>
          </cell>
        </row>
        <row r="47">
          <cell r="J47">
            <v>0.81</v>
          </cell>
          <cell r="W47">
            <v>1000</v>
          </cell>
        </row>
        <row r="86">
          <cell r="J86">
            <v>10000</v>
          </cell>
        </row>
        <row r="88">
          <cell r="V88">
            <v>800</v>
          </cell>
        </row>
        <row r="89">
          <cell r="Y89">
            <v>2000</v>
          </cell>
        </row>
        <row r="92">
          <cell r="J92">
            <v>800</v>
          </cell>
        </row>
        <row r="95">
          <cell r="J95">
            <v>600</v>
          </cell>
        </row>
        <row r="114">
          <cell r="H114">
            <v>2</v>
          </cell>
          <cell r="J114">
            <v>2.4E-2</v>
          </cell>
          <cell r="Q114">
            <v>1179.3090297458389</v>
          </cell>
          <cell r="R114">
            <v>1293.2634297458389</v>
          </cell>
          <cell r="S114">
            <v>1293.2634297458389</v>
          </cell>
          <cell r="T114">
            <v>2042.1686495763984</v>
          </cell>
          <cell r="U114">
            <v>2595.7471295763985</v>
          </cell>
          <cell r="V114">
            <v>2671.6687975763984</v>
          </cell>
          <cell r="W114">
            <v>7180.5231191763987</v>
          </cell>
          <cell r="X114">
            <v>8625.3156044163989</v>
          </cell>
          <cell r="Y114">
            <v>9622.2390100083994</v>
          </cell>
          <cell r="Z114">
            <v>12537.89632411976</v>
          </cell>
          <cell r="AA114">
            <v>14634.885965652398</v>
          </cell>
          <cell r="AB114">
            <v>16737.784471744439</v>
          </cell>
        </row>
        <row r="120">
          <cell r="H120">
            <v>1.5</v>
          </cell>
          <cell r="J120">
            <v>2.5000000000000001E-2</v>
          </cell>
          <cell r="Q120">
            <v>0</v>
          </cell>
          <cell r="R120">
            <v>0</v>
          </cell>
          <cell r="S120">
            <v>0</v>
          </cell>
          <cell r="T120">
            <v>2606.6699999999996</v>
          </cell>
          <cell r="U120">
            <v>2606.6699999999996</v>
          </cell>
          <cell r="V120">
            <v>2606.6699999999996</v>
          </cell>
          <cell r="W120">
            <v>2606.6699999999996</v>
          </cell>
          <cell r="X120">
            <v>2606.6699999999996</v>
          </cell>
          <cell r="Y120">
            <v>2606.6699999999996</v>
          </cell>
          <cell r="Z120">
            <v>3649.3379999999997</v>
          </cell>
          <cell r="AA120">
            <v>3649.3379999999997</v>
          </cell>
          <cell r="AB120">
            <v>3649.3379999999997</v>
          </cell>
        </row>
        <row r="121">
          <cell r="H121">
            <v>1.5</v>
          </cell>
          <cell r="J121">
            <v>2.5000000000000001E-2</v>
          </cell>
          <cell r="Q121">
            <v>0</v>
          </cell>
          <cell r="R121">
            <v>0</v>
          </cell>
          <cell r="S121">
            <v>0</v>
          </cell>
          <cell r="T121">
            <v>15646.771428571425</v>
          </cell>
          <cell r="U121">
            <v>15646.771428571425</v>
          </cell>
          <cell r="V121">
            <v>15646.771428571425</v>
          </cell>
          <cell r="W121">
            <v>27696.999999999996</v>
          </cell>
          <cell r="X121">
            <v>27696.999999999996</v>
          </cell>
          <cell r="Y121">
            <v>27696.999999999996</v>
          </cell>
          <cell r="Z121">
            <v>53651.990476190469</v>
          </cell>
          <cell r="AA121">
            <v>53651.990476190469</v>
          </cell>
          <cell r="AB121">
            <v>53651.990476190469</v>
          </cell>
        </row>
        <row r="122">
          <cell r="H122">
            <v>1</v>
          </cell>
          <cell r="J122">
            <v>0.4</v>
          </cell>
          <cell r="T122">
            <v>1000</v>
          </cell>
          <cell r="U122">
            <v>1000</v>
          </cell>
          <cell r="V122">
            <v>1000</v>
          </cell>
          <cell r="W122">
            <v>1000</v>
          </cell>
          <cell r="X122">
            <v>1000</v>
          </cell>
          <cell r="Y122">
            <v>1000</v>
          </cell>
        </row>
        <row r="140">
          <cell r="H140">
            <v>1.5</v>
          </cell>
          <cell r="J140">
            <v>8.0000000000000002E-3</v>
          </cell>
          <cell r="Q140">
            <v>0</v>
          </cell>
          <cell r="R140">
            <v>0</v>
          </cell>
          <cell r="S140">
            <v>0</v>
          </cell>
          <cell r="T140">
            <v>18253.441428571423</v>
          </cell>
          <cell r="U140">
            <v>18253.441428571423</v>
          </cell>
          <cell r="V140">
            <v>18253.441428571423</v>
          </cell>
          <cell r="W140">
            <v>34353.67</v>
          </cell>
          <cell r="X140">
            <v>35703.67</v>
          </cell>
          <cell r="Y140">
            <v>36603.67</v>
          </cell>
          <cell r="Z140">
            <v>64501.328476190465</v>
          </cell>
          <cell r="AA140">
            <v>66301.328476190465</v>
          </cell>
          <cell r="AB140">
            <v>68101.328476190465</v>
          </cell>
        </row>
        <row r="141">
          <cell r="J141">
            <v>2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600</v>
          </cell>
          <cell r="X141">
            <v>0</v>
          </cell>
          <cell r="Y141">
            <v>0</v>
          </cell>
          <cell r="Z141">
            <v>0</v>
          </cell>
          <cell r="AA141">
            <v>600</v>
          </cell>
          <cell r="AB141">
            <v>0</v>
          </cell>
        </row>
      </sheetData>
      <sheetData sheetId="22">
        <row r="198">
          <cell r="I198">
            <v>542.77930317137725</v>
          </cell>
          <cell r="J198">
            <v>2298.8916558974811</v>
          </cell>
          <cell r="K198">
            <v>2667.4595427439745</v>
          </cell>
          <cell r="L198">
            <v>1592.1157502779224</v>
          </cell>
          <cell r="M198">
            <v>1595.7358703579544</v>
          </cell>
          <cell r="N198">
            <v>2642.324074348573</v>
          </cell>
          <cell r="O198">
            <v>3111.5791635007727</v>
          </cell>
          <cell r="P198">
            <v>3001.2889627795812</v>
          </cell>
          <cell r="Q198">
            <v>2522.2908042280897</v>
          </cell>
          <cell r="R198">
            <v>2279.5022269326219</v>
          </cell>
          <cell r="S198">
            <v>3679.1022148196421</v>
          </cell>
          <cell r="T198">
            <v>2335.9953723355015</v>
          </cell>
        </row>
        <row r="203">
          <cell r="I203">
            <v>341.91585832113367</v>
          </cell>
          <cell r="J203">
            <v>365.94192674213201</v>
          </cell>
          <cell r="K203">
            <v>392.38895714600312</v>
          </cell>
          <cell r="L203">
            <v>441.1496047745959</v>
          </cell>
          <cell r="M203">
            <v>485.93148753287005</v>
          </cell>
          <cell r="N203">
            <v>533.35797988411809</v>
          </cell>
          <cell r="O203">
            <v>595.11889445508325</v>
          </cell>
          <cell r="P203">
            <v>656.4764072954473</v>
          </cell>
          <cell r="Q203">
            <v>721.14744582864773</v>
          </cell>
          <cell r="R203">
            <v>819.55569211844715</v>
          </cell>
          <cell r="S203">
            <v>898.29288817720521</v>
          </cell>
          <cell r="T203">
            <v>987.36577004917808</v>
          </cell>
        </row>
        <row r="211">
          <cell r="I211">
            <v>1433.9149311660208</v>
          </cell>
          <cell r="J211">
            <v>1540.4570014396613</v>
          </cell>
          <cell r="K211">
            <v>1656.9861859844216</v>
          </cell>
          <cell r="L211">
            <v>1850.1088312239322</v>
          </cell>
          <cell r="M211">
            <v>2012.321401710919</v>
          </cell>
          <cell r="N211">
            <v>2207.3093287462734</v>
          </cell>
          <cell r="O211">
            <v>2422.6828725877031</v>
          </cell>
          <cell r="P211">
            <v>2631.4047906635274</v>
          </cell>
          <cell r="Q211">
            <v>2818.6739813070749</v>
          </cell>
          <cell r="R211">
            <v>3051.1839470588257</v>
          </cell>
          <cell r="S211">
            <v>3269.0225761202491</v>
          </cell>
          <cell r="T211">
            <v>3556.4404558421174</v>
          </cell>
        </row>
      </sheetData>
      <sheetData sheetId="23">
        <row r="11">
          <cell r="L11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2000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</sheetData>
      <sheetData sheetId="24">
        <row r="19">
          <cell r="J19">
            <v>200</v>
          </cell>
          <cell r="K19">
            <v>200</v>
          </cell>
          <cell r="L19">
            <v>400</v>
          </cell>
          <cell r="M19">
            <v>200</v>
          </cell>
          <cell r="N19">
            <v>200</v>
          </cell>
          <cell r="O19">
            <v>200</v>
          </cell>
          <cell r="P19">
            <v>0</v>
          </cell>
          <cell r="Q19">
            <v>200</v>
          </cell>
          <cell r="R19">
            <v>0</v>
          </cell>
          <cell r="S19">
            <v>0</v>
          </cell>
          <cell r="T19">
            <v>200</v>
          </cell>
          <cell r="U19">
            <v>0</v>
          </cell>
        </row>
      </sheetData>
      <sheetData sheetId="25"/>
      <sheetData sheetId="26"/>
      <sheetData sheetId="27">
        <row r="34">
          <cell r="I34">
            <v>147.13305885645283</v>
          </cell>
          <cell r="J34">
            <v>152.0078778278282</v>
          </cell>
          <cell r="K34">
            <v>156.44336403879151</v>
          </cell>
          <cell r="L34">
            <v>181.63761804698078</v>
          </cell>
          <cell r="M34">
            <v>228.11887461594642</v>
          </cell>
          <cell r="N34">
            <v>216.19708488701323</v>
          </cell>
          <cell r="O34">
            <v>244.00705863923815</v>
          </cell>
          <cell r="P34">
            <v>271.27169770256648</v>
          </cell>
          <cell r="Q34">
            <v>298.94604519583322</v>
          </cell>
          <cell r="R34">
            <v>299.03877844006377</v>
          </cell>
          <cell r="S34">
            <v>330.14123352118122</v>
          </cell>
          <cell r="T34">
            <v>362.19842886175678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4">
          <cell r="E104">
            <v>1300</v>
          </cell>
        </row>
      </sheetData>
      <sheetData sheetId="42">
        <row r="82">
          <cell r="H82">
            <v>600</v>
          </cell>
        </row>
        <row r="90">
          <cell r="H90">
            <v>600</v>
          </cell>
        </row>
        <row r="134">
          <cell r="S134">
            <v>0</v>
          </cell>
          <cell r="T134">
            <v>0</v>
          </cell>
          <cell r="U134">
            <v>390</v>
          </cell>
          <cell r="V134">
            <v>0</v>
          </cell>
          <cell r="W134">
            <v>0</v>
          </cell>
          <cell r="X134">
            <v>390</v>
          </cell>
          <cell r="Y134">
            <v>0</v>
          </cell>
          <cell r="Z134">
            <v>0</v>
          </cell>
          <cell r="AA134">
            <v>390</v>
          </cell>
          <cell r="AB134">
            <v>0</v>
          </cell>
          <cell r="AC134">
            <v>0</v>
          </cell>
          <cell r="AD134">
            <v>390</v>
          </cell>
        </row>
        <row r="140">
          <cell r="H140">
            <v>600</v>
          </cell>
        </row>
        <row r="141">
          <cell r="H141">
            <v>1050</v>
          </cell>
        </row>
        <row r="142">
          <cell r="H142">
            <v>2768.4</v>
          </cell>
        </row>
        <row r="143">
          <cell r="H143">
            <v>1496.4849999999999</v>
          </cell>
        </row>
        <row r="144">
          <cell r="H144">
            <v>3081.6000000000013</v>
          </cell>
        </row>
        <row r="153">
          <cell r="S153">
            <v>0</v>
          </cell>
          <cell r="T153">
            <v>0</v>
          </cell>
          <cell r="U153">
            <v>357.5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S154">
            <v>0</v>
          </cell>
          <cell r="T154">
            <v>0</v>
          </cell>
          <cell r="U154">
            <v>357.5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S155">
            <v>0</v>
          </cell>
          <cell r="T155">
            <v>0</v>
          </cell>
          <cell r="U155">
            <v>150</v>
          </cell>
          <cell r="V155">
            <v>150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S156">
            <v>0</v>
          </cell>
          <cell r="T156">
            <v>0</v>
          </cell>
          <cell r="U156">
            <v>162.5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S157">
            <v>0</v>
          </cell>
          <cell r="T157">
            <v>3315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85">
          <cell r="H185">
            <v>1500</v>
          </cell>
        </row>
        <row r="187">
          <cell r="S187">
            <v>0</v>
          </cell>
          <cell r="T187">
            <v>542.71217999999999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9">
          <cell r="H189">
            <v>1713.0378599999999</v>
          </cell>
        </row>
        <row r="194">
          <cell r="H194">
            <v>5000</v>
          </cell>
        </row>
        <row r="195">
          <cell r="H195">
            <v>1000</v>
          </cell>
        </row>
        <row r="196">
          <cell r="H196">
            <v>1500</v>
          </cell>
        </row>
        <row r="198">
          <cell r="H198">
            <v>1200</v>
          </cell>
        </row>
        <row r="199">
          <cell r="H199">
            <v>600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ДС, убытки, клиенты"/>
      <sheetName val="# к отправке"/>
      <sheetName val="Пояснение"/>
      <sheetName val="Курсы валют"/>
      <sheetName val="Слайд-драйверы"/>
      <sheetName val="FTE"/>
      <sheetName val="Численность_слайд 2"/>
      <sheetName val="Вспомогат лист"/>
      <sheetName val="СПЕЦ.ДЕП."/>
      <sheetName val="Расходы_аквиз,УУ"/>
      <sheetName val="План закупок"/>
      <sheetName val="Смета расходов_внутр"/>
      <sheetName val="Амортизация и ОС"/>
      <sheetName val="ИТ-проекты, расходы"/>
      <sheetName val="Обучение"/>
      <sheetName val="Маркетинг"/>
      <sheetName val="УВВК"/>
      <sheetName val="СПАСИБО"/>
      <sheetName val="Отв.хранение"/>
      <sheetName val="РКО_продажи"/>
      <sheetName val="МЕДО"/>
      <sheetName val="Смета расходов"/>
      <sheetName val="Смета капзатрат"/>
      <sheetName val="ФОТ, налоги, соц.пакет"/>
      <sheetName val="МРКК"/>
      <sheetName val="Команд.расходы"/>
      <sheetName val="ДМС,НС"/>
      <sheetName val="Офис, АХР"/>
      <sheetName val="Сравнение аренды, переезд"/>
      <sheetName val="Авто"/>
      <sheetName val="УБ-выбрать"/>
      <sheetName val="Норм.расходы"/>
      <sheetName val="ИКУ"/>
      <sheetName val="Почт.отправки"/>
      <sheetName val="Рекрутинг"/>
      <sheetName val="Подписка"/>
      <sheetName val="Call-центр"/>
      <sheetName val="УКС_почт.отпр"/>
      <sheetName val="УКС_SMS"/>
      <sheetName val="ДРАЙВЕРЫ"/>
      <sheetName val="АРМ"/>
      <sheetName val="Расшифровка АРМ"/>
      <sheetName val="Инструкция"/>
      <sheetName val="Основная"/>
      <sheetName val="Проекты"/>
      <sheetName val="Персонал"/>
      <sheetName val="Проектные затраты"/>
      <sheetName val="Текущие затраты"/>
      <sheetName val="Справочники"/>
      <sheetName val="Смета(SoLife)"/>
      <sheetName val="SoLife(Афанасьева)"/>
      <sheetName val="Проект_Каб.клиента"/>
      <sheetName val="Service Desk"/>
      <sheetName val="Справочник_для ИТ"/>
      <sheetName val="ПК_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4">
          <cell r="K14">
            <v>1741698.5000000035</v>
          </cell>
        </row>
        <row r="73">
          <cell r="K73">
            <v>3000000</v>
          </cell>
        </row>
        <row r="79">
          <cell r="K79">
            <v>550000</v>
          </cell>
        </row>
        <row r="87">
          <cell r="K87">
            <v>2400000</v>
          </cell>
        </row>
        <row r="89">
          <cell r="K89">
            <v>2225600</v>
          </cell>
        </row>
        <row r="91">
          <cell r="K91">
            <v>2600000</v>
          </cell>
        </row>
        <row r="92">
          <cell r="K92">
            <v>3500000.0000000005</v>
          </cell>
        </row>
        <row r="93">
          <cell r="H93">
            <v>44016</v>
          </cell>
        </row>
        <row r="94">
          <cell r="H94">
            <v>498698</v>
          </cell>
        </row>
        <row r="95">
          <cell r="H95">
            <v>6000</v>
          </cell>
        </row>
        <row r="96">
          <cell r="H96">
            <v>6000</v>
          </cell>
          <cell r="K96">
            <v>2400000</v>
          </cell>
        </row>
        <row r="99">
          <cell r="H99">
            <v>400000</v>
          </cell>
          <cell r="K99">
            <v>800000</v>
          </cell>
        </row>
        <row r="101">
          <cell r="H101">
            <v>3000</v>
          </cell>
          <cell r="K101">
            <v>1050000</v>
          </cell>
        </row>
        <row r="104">
          <cell r="H104">
            <v>100000</v>
          </cell>
          <cell r="K104">
            <v>3500000.0000000005</v>
          </cell>
        </row>
        <row r="105">
          <cell r="H105">
            <v>100000</v>
          </cell>
          <cell r="K105">
            <v>800000</v>
          </cell>
        </row>
        <row r="112">
          <cell r="H112">
            <v>90000</v>
          </cell>
          <cell r="K112">
            <v>2250000</v>
          </cell>
        </row>
        <row r="113">
          <cell r="K113">
            <v>580000</v>
          </cell>
        </row>
        <row r="118">
          <cell r="H118">
            <v>469145.70549382095</v>
          </cell>
          <cell r="K118">
            <v>1500000</v>
          </cell>
        </row>
        <row r="119">
          <cell r="H119">
            <v>2200</v>
          </cell>
        </row>
        <row r="120">
          <cell r="H120">
            <v>2200</v>
          </cell>
          <cell r="K120">
            <v>1100000</v>
          </cell>
        </row>
        <row r="121">
          <cell r="K121">
            <v>2000000</v>
          </cell>
        </row>
        <row r="122">
          <cell r="K122">
            <v>1200000</v>
          </cell>
        </row>
        <row r="123">
          <cell r="K123">
            <v>900000</v>
          </cell>
        </row>
        <row r="125">
          <cell r="K125">
            <v>2500000</v>
          </cell>
        </row>
        <row r="127">
          <cell r="K127">
            <v>1000000</v>
          </cell>
        </row>
        <row r="128">
          <cell r="K128">
            <v>1200000</v>
          </cell>
        </row>
        <row r="129">
          <cell r="K129">
            <v>1500000</v>
          </cell>
        </row>
        <row r="130">
          <cell r="K130">
            <v>6000000</v>
          </cell>
        </row>
        <row r="142">
          <cell r="K142">
            <v>600000</v>
          </cell>
        </row>
        <row r="143">
          <cell r="K143">
            <v>1728000</v>
          </cell>
        </row>
        <row r="154">
          <cell r="K154">
            <v>1000000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efimtseva@sberinsur.ru" TargetMode="External"/><Relationship Id="rId1" Type="http://schemas.openxmlformats.org/officeDocument/2006/relationships/hyperlink" Target="mailto:daefimtseva@sberinsu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zoomScale="115" zoomScaleNormal="115" workbookViewId="0">
      <selection activeCell="E1" sqref="E1"/>
    </sheetView>
  </sheetViews>
  <sheetFormatPr defaultRowHeight="15" x14ac:dyDescent="0.25"/>
  <cols>
    <col min="4" max="4" width="28.7109375" customWidth="1"/>
    <col min="5" max="5" width="11.140625" customWidth="1"/>
    <col min="9" max="9" width="12.140625" customWidth="1"/>
    <col min="11" max="11" width="11" bestFit="1" customWidth="1"/>
    <col min="12" max="12" width="11.140625" customWidth="1"/>
    <col min="13" max="13" width="11.28515625" customWidth="1"/>
    <col min="14" max="14" width="12.140625" customWidth="1"/>
  </cols>
  <sheetData>
    <row r="1" spans="1:15" s="15" customFormat="1" ht="15.75" x14ac:dyDescent="0.25">
      <c r="A1" s="22"/>
      <c r="B1" s="30"/>
      <c r="C1" s="31"/>
      <c r="D1" s="32"/>
      <c r="E1" s="30" t="s">
        <v>179</v>
      </c>
      <c r="F1" s="30"/>
      <c r="G1" s="30"/>
      <c r="H1" s="30"/>
      <c r="I1" s="30"/>
      <c r="J1" s="30"/>
      <c r="K1" s="33"/>
      <c r="L1" s="24"/>
      <c r="M1" s="24"/>
      <c r="N1" s="25"/>
      <c r="O1" s="25"/>
    </row>
    <row r="2" spans="1:15" s="15" customFormat="1" ht="15.75" x14ac:dyDescent="0.25">
      <c r="A2" s="22"/>
      <c r="B2" s="30"/>
      <c r="C2" s="31"/>
      <c r="D2" s="32"/>
      <c r="E2" s="32"/>
      <c r="F2" s="32"/>
      <c r="G2" s="32"/>
      <c r="H2" s="32"/>
      <c r="I2" s="32"/>
      <c r="J2" s="34"/>
      <c r="K2" s="35"/>
      <c r="L2" s="25"/>
      <c r="M2" s="26"/>
      <c r="N2" s="24"/>
      <c r="O2" s="26"/>
    </row>
    <row r="3" spans="1:15" s="15" customFormat="1" ht="15.75" x14ac:dyDescent="0.25">
      <c r="A3" s="27"/>
      <c r="B3" s="44" t="s">
        <v>143</v>
      </c>
      <c r="C3" s="44"/>
      <c r="D3" s="44"/>
      <c r="E3" s="44"/>
      <c r="F3" s="36"/>
      <c r="G3" s="46" t="s">
        <v>144</v>
      </c>
      <c r="H3" s="46"/>
      <c r="I3" s="46"/>
      <c r="J3" s="46"/>
      <c r="K3" s="46"/>
      <c r="L3" s="25"/>
      <c r="M3" s="26"/>
      <c r="N3" s="24"/>
      <c r="O3" s="26"/>
    </row>
    <row r="4" spans="1:15" s="15" customFormat="1" ht="15.75" x14ac:dyDescent="0.25">
      <c r="A4" s="27"/>
      <c r="B4" s="44" t="s">
        <v>145</v>
      </c>
      <c r="C4" s="44"/>
      <c r="D4" s="44"/>
      <c r="E4" s="44"/>
      <c r="F4" s="36"/>
      <c r="G4" s="46" t="s">
        <v>146</v>
      </c>
      <c r="H4" s="46"/>
      <c r="I4" s="46"/>
      <c r="J4" s="46"/>
      <c r="K4" s="46"/>
      <c r="L4" s="23"/>
      <c r="M4" s="26"/>
      <c r="N4" s="28"/>
      <c r="O4" s="26"/>
    </row>
    <row r="5" spans="1:15" s="15" customFormat="1" ht="15.75" x14ac:dyDescent="0.25">
      <c r="A5" s="27"/>
      <c r="B5" s="44" t="s">
        <v>147</v>
      </c>
      <c r="C5" s="44"/>
      <c r="D5" s="44"/>
      <c r="E5" s="44"/>
      <c r="F5" s="36"/>
      <c r="G5" s="46" t="s">
        <v>148</v>
      </c>
      <c r="H5" s="46"/>
      <c r="I5" s="46"/>
      <c r="J5" s="46"/>
      <c r="K5" s="46"/>
      <c r="L5" s="23"/>
      <c r="M5" s="26"/>
      <c r="N5" s="28"/>
      <c r="O5" s="26"/>
    </row>
    <row r="6" spans="1:15" s="15" customFormat="1" ht="15.75" x14ac:dyDescent="0.25">
      <c r="A6" s="27"/>
      <c r="B6" s="44" t="s">
        <v>149</v>
      </c>
      <c r="C6" s="44"/>
      <c r="D6" s="44"/>
      <c r="E6" s="44"/>
      <c r="F6" s="36"/>
      <c r="G6" s="45" t="s">
        <v>150</v>
      </c>
      <c r="H6" s="45"/>
      <c r="I6" s="45"/>
      <c r="J6" s="45"/>
      <c r="K6" s="45"/>
      <c r="L6" s="22"/>
      <c r="M6" s="26"/>
      <c r="N6" s="28"/>
      <c r="O6" s="26"/>
    </row>
    <row r="7" spans="1:15" s="15" customFormat="1" ht="15.75" x14ac:dyDescent="0.25">
      <c r="A7" s="27"/>
      <c r="B7" s="37" t="s">
        <v>151</v>
      </c>
      <c r="C7" s="38"/>
      <c r="D7" s="36"/>
      <c r="E7" s="36"/>
      <c r="F7" s="36"/>
      <c r="G7" s="46">
        <v>7744002123</v>
      </c>
      <c r="H7" s="46"/>
      <c r="I7" s="46"/>
      <c r="J7" s="46"/>
      <c r="K7" s="46"/>
      <c r="L7" s="29"/>
      <c r="M7" s="26"/>
      <c r="N7" s="29"/>
      <c r="O7" s="26"/>
    </row>
    <row r="8" spans="1:15" s="15" customFormat="1" ht="15.75" x14ac:dyDescent="0.25">
      <c r="A8" s="27"/>
      <c r="B8" s="37" t="s">
        <v>152</v>
      </c>
      <c r="C8" s="38"/>
      <c r="D8" s="36"/>
      <c r="E8" s="36"/>
      <c r="F8" s="36"/>
      <c r="G8" s="46">
        <v>775001001</v>
      </c>
      <c r="H8" s="46"/>
      <c r="I8" s="46"/>
      <c r="J8" s="46"/>
      <c r="K8" s="46"/>
      <c r="L8" s="29"/>
      <c r="M8" s="26"/>
      <c r="N8" s="29"/>
      <c r="O8" s="26"/>
    </row>
    <row r="9" spans="1:15" s="15" customFormat="1" ht="15.75" x14ac:dyDescent="0.25">
      <c r="A9" s="27"/>
      <c r="B9" s="38" t="s">
        <v>153</v>
      </c>
      <c r="C9" s="38"/>
      <c r="D9" s="36"/>
      <c r="E9" s="36"/>
      <c r="F9" s="36"/>
      <c r="G9" s="46">
        <v>45286585000</v>
      </c>
      <c r="H9" s="46"/>
      <c r="I9" s="46"/>
      <c r="J9" s="46"/>
      <c r="K9" s="46"/>
      <c r="L9" s="29"/>
      <c r="M9" s="26"/>
      <c r="N9" s="29"/>
      <c r="O9" s="26"/>
    </row>
    <row r="10" spans="1:15" s="15" customFormat="1" x14ac:dyDescent="0.25"/>
    <row r="11" spans="1:15" ht="27.75" customHeight="1" x14ac:dyDescent="0.25">
      <c r="A11" s="47" t="s">
        <v>0</v>
      </c>
      <c r="B11" s="48" t="s">
        <v>1</v>
      </c>
      <c r="C11" s="48" t="s">
        <v>2</v>
      </c>
      <c r="D11" s="49" t="s">
        <v>3</v>
      </c>
      <c r="E11" s="49"/>
      <c r="F11" s="49"/>
      <c r="G11" s="49"/>
      <c r="H11" s="49"/>
      <c r="I11" s="49"/>
      <c r="J11" s="49"/>
      <c r="K11" s="49"/>
      <c r="L11" s="49"/>
      <c r="M11" s="49"/>
      <c r="N11" s="49" t="s">
        <v>4</v>
      </c>
      <c r="O11" s="49" t="s">
        <v>5</v>
      </c>
    </row>
    <row r="12" spans="1:15" ht="85.5" customHeight="1" x14ac:dyDescent="0.25">
      <c r="A12" s="47"/>
      <c r="B12" s="48"/>
      <c r="C12" s="48"/>
      <c r="D12" s="49" t="s">
        <v>6</v>
      </c>
      <c r="E12" s="49" t="s">
        <v>7</v>
      </c>
      <c r="F12" s="49" t="s">
        <v>8</v>
      </c>
      <c r="G12" s="49"/>
      <c r="H12" s="50" t="s">
        <v>9</v>
      </c>
      <c r="I12" s="49" t="s">
        <v>10</v>
      </c>
      <c r="J12" s="49"/>
      <c r="K12" s="51" t="s">
        <v>11</v>
      </c>
      <c r="L12" s="52" t="s">
        <v>12</v>
      </c>
      <c r="M12" s="52"/>
      <c r="N12" s="49"/>
      <c r="O12" s="49"/>
    </row>
    <row r="13" spans="1:15" ht="89.25" x14ac:dyDescent="0.25">
      <c r="A13" s="47"/>
      <c r="B13" s="48"/>
      <c r="C13" s="48"/>
      <c r="D13" s="49"/>
      <c r="E13" s="49"/>
      <c r="F13" s="1" t="s">
        <v>13</v>
      </c>
      <c r="G13" s="1" t="s">
        <v>14</v>
      </c>
      <c r="H13" s="50"/>
      <c r="I13" s="1" t="s">
        <v>15</v>
      </c>
      <c r="J13" s="2" t="s">
        <v>14</v>
      </c>
      <c r="K13" s="51"/>
      <c r="L13" s="3" t="s">
        <v>16</v>
      </c>
      <c r="M13" s="3" t="s">
        <v>17</v>
      </c>
      <c r="N13" s="49"/>
      <c r="O13" s="2" t="s">
        <v>18</v>
      </c>
    </row>
    <row r="14" spans="1:15" x14ac:dyDescent="0.25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24</v>
      </c>
      <c r="G14" s="2" t="s">
        <v>25</v>
      </c>
      <c r="H14" s="4" t="s">
        <v>26</v>
      </c>
      <c r="I14" s="2" t="s">
        <v>27</v>
      </c>
      <c r="J14" s="2" t="s">
        <v>28</v>
      </c>
      <c r="K14" s="5" t="s">
        <v>29</v>
      </c>
      <c r="L14" s="3" t="s">
        <v>30</v>
      </c>
      <c r="M14" s="3" t="s">
        <v>31</v>
      </c>
      <c r="N14" s="2" t="s">
        <v>32</v>
      </c>
      <c r="O14" s="2" t="s">
        <v>33</v>
      </c>
    </row>
    <row r="15" spans="1:15" ht="60" customHeight="1" x14ac:dyDescent="0.25">
      <c r="A15" s="6">
        <v>1</v>
      </c>
      <c r="B15" s="7" t="s">
        <v>39</v>
      </c>
      <c r="C15" s="8">
        <v>7010000</v>
      </c>
      <c r="D15" s="9" t="s">
        <v>40</v>
      </c>
      <c r="E15" s="10" t="s">
        <v>34</v>
      </c>
      <c r="F15" s="9">
        <v>55</v>
      </c>
      <c r="G15" s="9" t="s">
        <v>135</v>
      </c>
      <c r="H15" s="9">
        <v>559</v>
      </c>
      <c r="I15" s="9">
        <v>45296561000</v>
      </c>
      <c r="J15" s="9" t="s">
        <v>36</v>
      </c>
      <c r="K15" s="11">
        <v>14112985.630000001</v>
      </c>
      <c r="L15" s="19">
        <v>42125</v>
      </c>
      <c r="M15" s="12">
        <v>42430</v>
      </c>
      <c r="N15" s="10" t="s">
        <v>37</v>
      </c>
      <c r="O15" s="10" t="s">
        <v>38</v>
      </c>
    </row>
    <row r="16" spans="1:15" ht="62.25" customHeight="1" x14ac:dyDescent="0.25">
      <c r="A16" s="6">
        <v>2</v>
      </c>
      <c r="B16" s="7">
        <v>74</v>
      </c>
      <c r="C16" s="8">
        <v>7493050</v>
      </c>
      <c r="D16" s="9" t="s">
        <v>41</v>
      </c>
      <c r="E16" s="10" t="s">
        <v>34</v>
      </c>
      <c r="F16" s="9">
        <v>362</v>
      </c>
      <c r="G16" s="9" t="s">
        <v>35</v>
      </c>
      <c r="H16" s="9">
        <v>12</v>
      </c>
      <c r="I16" s="9">
        <v>45296561000</v>
      </c>
      <c r="J16" s="9" t="s">
        <v>36</v>
      </c>
      <c r="K16" s="11">
        <f>SUM('[1]Офис, АХР'!$O$62:$Y$62)*1000</f>
        <v>1960993.8308747858</v>
      </c>
      <c r="L16" s="12">
        <v>42005</v>
      </c>
      <c r="M16" s="12">
        <v>42339</v>
      </c>
      <c r="N16" s="10" t="s">
        <v>42</v>
      </c>
      <c r="O16" s="10" t="s">
        <v>43</v>
      </c>
    </row>
    <row r="17" spans="1:15" ht="60.75" customHeight="1" x14ac:dyDescent="0.25">
      <c r="A17" s="6">
        <v>3</v>
      </c>
      <c r="B17" s="7">
        <v>72</v>
      </c>
      <c r="C17" s="8">
        <v>7200000</v>
      </c>
      <c r="D17" s="9" t="s">
        <v>44</v>
      </c>
      <c r="E17" s="10" t="s">
        <v>34</v>
      </c>
      <c r="F17" s="9">
        <v>879</v>
      </c>
      <c r="G17" s="9" t="s">
        <v>45</v>
      </c>
      <c r="H17" s="9">
        <v>1</v>
      </c>
      <c r="I17" s="9">
        <v>45296561000</v>
      </c>
      <c r="J17" s="9" t="s">
        <v>36</v>
      </c>
      <c r="K17" s="11">
        <f>'[1]ИТ-проекты, расходы'!$H$144*1000</f>
        <v>3081600.0000000014</v>
      </c>
      <c r="L17" s="12">
        <v>42217</v>
      </c>
      <c r="M17" s="12">
        <v>42248</v>
      </c>
      <c r="N17" s="10" t="s">
        <v>46</v>
      </c>
      <c r="O17" s="10" t="s">
        <v>47</v>
      </c>
    </row>
    <row r="18" spans="1:15" ht="59.25" customHeight="1" x14ac:dyDescent="0.25">
      <c r="A18" s="6">
        <v>4</v>
      </c>
      <c r="B18" s="7">
        <v>72</v>
      </c>
      <c r="C18" s="8">
        <v>7200000</v>
      </c>
      <c r="D18" s="9" t="s">
        <v>48</v>
      </c>
      <c r="E18" s="10" t="s">
        <v>34</v>
      </c>
      <c r="F18" s="9">
        <v>879</v>
      </c>
      <c r="G18" s="9" t="s">
        <v>45</v>
      </c>
      <c r="H18" s="9">
        <v>1</v>
      </c>
      <c r="I18" s="9">
        <v>45296561000</v>
      </c>
      <c r="J18" s="9" t="s">
        <v>36</v>
      </c>
      <c r="K18" s="11">
        <f>'[1]ИТ-проекты, расходы'!$H$140*1000</f>
        <v>600000</v>
      </c>
      <c r="L18" s="12">
        <v>42125</v>
      </c>
      <c r="M18" s="12">
        <v>42156</v>
      </c>
      <c r="N18" s="10" t="s">
        <v>46</v>
      </c>
      <c r="O18" s="10" t="s">
        <v>47</v>
      </c>
    </row>
    <row r="19" spans="1:15" ht="63.75" customHeight="1" x14ac:dyDescent="0.25">
      <c r="A19" s="6">
        <v>5</v>
      </c>
      <c r="B19" s="7">
        <v>72</v>
      </c>
      <c r="C19" s="8">
        <v>7200000</v>
      </c>
      <c r="D19" s="9" t="s">
        <v>49</v>
      </c>
      <c r="E19" s="10" t="s">
        <v>34</v>
      </c>
      <c r="F19" s="9">
        <v>796</v>
      </c>
      <c r="G19" s="9" t="s">
        <v>50</v>
      </c>
      <c r="H19" s="9">
        <v>100</v>
      </c>
      <c r="I19" s="9">
        <v>45296561000</v>
      </c>
      <c r="J19" s="9" t="s">
        <v>36</v>
      </c>
      <c r="K19" s="11">
        <f>'[1]ИТ-проекты, расходы'!$H$141*1000</f>
        <v>1050000</v>
      </c>
      <c r="L19" s="12">
        <v>42125</v>
      </c>
      <c r="M19" s="12">
        <v>42156</v>
      </c>
      <c r="N19" s="10" t="s">
        <v>46</v>
      </c>
      <c r="O19" s="10" t="s">
        <v>47</v>
      </c>
    </row>
    <row r="20" spans="1:15" ht="56.25" customHeight="1" x14ac:dyDescent="0.25">
      <c r="A20" s="6">
        <v>6</v>
      </c>
      <c r="B20" s="7">
        <v>72</v>
      </c>
      <c r="C20" s="8">
        <v>7200000</v>
      </c>
      <c r="D20" s="9" t="s">
        <v>51</v>
      </c>
      <c r="E20" s="10" t="s">
        <v>34</v>
      </c>
      <c r="F20" s="9">
        <v>879</v>
      </c>
      <c r="G20" s="9" t="s">
        <v>45</v>
      </c>
      <c r="H20" s="9">
        <v>1</v>
      </c>
      <c r="I20" s="9">
        <v>45296561000</v>
      </c>
      <c r="J20" s="9" t="s">
        <v>36</v>
      </c>
      <c r="K20" s="11">
        <f>'[1]ИТ-проекты, расходы'!$H$142*1000</f>
        <v>2768400</v>
      </c>
      <c r="L20" s="12">
        <v>42095</v>
      </c>
      <c r="M20" s="12">
        <v>42125</v>
      </c>
      <c r="N20" s="10" t="s">
        <v>46</v>
      </c>
      <c r="O20" s="10" t="s">
        <v>47</v>
      </c>
    </row>
    <row r="21" spans="1:15" ht="58.5" customHeight="1" x14ac:dyDescent="0.25">
      <c r="A21" s="6">
        <v>7</v>
      </c>
      <c r="B21" s="7">
        <v>72</v>
      </c>
      <c r="C21" s="8">
        <v>7200000</v>
      </c>
      <c r="D21" s="9" t="s">
        <v>52</v>
      </c>
      <c r="E21" s="10" t="s">
        <v>34</v>
      </c>
      <c r="F21" s="9">
        <v>839</v>
      </c>
      <c r="G21" s="9" t="s">
        <v>53</v>
      </c>
      <c r="H21" s="9">
        <v>1</v>
      </c>
      <c r="I21" s="9">
        <v>45296561000</v>
      </c>
      <c r="J21" s="9" t="s">
        <v>36</v>
      </c>
      <c r="K21" s="11">
        <f>'[1]ИТ-проекты, расходы'!$H$143*1000</f>
        <v>1496485</v>
      </c>
      <c r="L21" s="12">
        <v>42156</v>
      </c>
      <c r="M21" s="12">
        <v>42217</v>
      </c>
      <c r="N21" s="10" t="s">
        <v>42</v>
      </c>
      <c r="O21" s="10" t="s">
        <v>43</v>
      </c>
    </row>
    <row r="22" spans="1:15" ht="63" customHeight="1" x14ac:dyDescent="0.25">
      <c r="A22" s="6">
        <v>8</v>
      </c>
      <c r="B22" s="7">
        <v>72</v>
      </c>
      <c r="C22" s="8">
        <v>7200000</v>
      </c>
      <c r="D22" s="9" t="s">
        <v>54</v>
      </c>
      <c r="E22" s="10" t="s">
        <v>34</v>
      </c>
      <c r="F22" s="9">
        <v>362</v>
      </c>
      <c r="G22" s="9" t="s">
        <v>35</v>
      </c>
      <c r="H22" s="9">
        <v>9</v>
      </c>
      <c r="I22" s="9">
        <v>45296561000</v>
      </c>
      <c r="J22" s="9" t="s">
        <v>36</v>
      </c>
      <c r="K22" s="11">
        <f>SUM('[1]ИТ-проекты, расходы'!$S$134:$AD$134)*1000</f>
        <v>1560000</v>
      </c>
      <c r="L22" s="12">
        <v>42064</v>
      </c>
      <c r="M22" s="12">
        <v>42339</v>
      </c>
      <c r="N22" s="10" t="s">
        <v>37</v>
      </c>
      <c r="O22" s="10" t="s">
        <v>55</v>
      </c>
    </row>
    <row r="23" spans="1:15" ht="63" customHeight="1" x14ac:dyDescent="0.25">
      <c r="A23" s="6">
        <v>9</v>
      </c>
      <c r="B23" s="7">
        <v>72</v>
      </c>
      <c r="C23" s="8">
        <v>7200000</v>
      </c>
      <c r="D23" s="9" t="s">
        <v>56</v>
      </c>
      <c r="E23" s="10" t="s">
        <v>34</v>
      </c>
      <c r="F23" s="9">
        <v>879</v>
      </c>
      <c r="G23" s="9" t="s">
        <v>45</v>
      </c>
      <c r="H23" s="9">
        <v>1</v>
      </c>
      <c r="I23" s="9">
        <v>45296561000</v>
      </c>
      <c r="J23" s="9" t="s">
        <v>36</v>
      </c>
      <c r="K23" s="11">
        <f>SUM('[1]ИТ-проекты, расходы'!$S$187:$AD$187)*1000</f>
        <v>542712.17999999993</v>
      </c>
      <c r="L23" s="12">
        <v>42036</v>
      </c>
      <c r="M23" s="12">
        <v>42064</v>
      </c>
      <c r="N23" s="10" t="s">
        <v>37</v>
      </c>
      <c r="O23" s="10" t="s">
        <v>55</v>
      </c>
    </row>
    <row r="24" spans="1:15" ht="60.75" customHeight="1" x14ac:dyDescent="0.25">
      <c r="A24" s="6">
        <v>10</v>
      </c>
      <c r="B24" s="7" t="s">
        <v>57</v>
      </c>
      <c r="C24" s="8">
        <v>7241000</v>
      </c>
      <c r="D24" s="9" t="s">
        <v>58</v>
      </c>
      <c r="E24" s="10" t="s">
        <v>34</v>
      </c>
      <c r="F24" s="9">
        <v>839</v>
      </c>
      <c r="G24" s="9" t="s">
        <v>53</v>
      </c>
      <c r="H24" s="9">
        <v>1</v>
      </c>
      <c r="I24" s="9">
        <v>45296561000</v>
      </c>
      <c r="J24" s="9" t="s">
        <v>36</v>
      </c>
      <c r="K24" s="11">
        <v>5200000</v>
      </c>
      <c r="L24" s="12">
        <v>42125</v>
      </c>
      <c r="M24" s="12">
        <v>42491</v>
      </c>
      <c r="N24" s="10" t="s">
        <v>37</v>
      </c>
      <c r="O24" s="10" t="s">
        <v>47</v>
      </c>
    </row>
    <row r="25" spans="1:15" ht="68.25" customHeight="1" x14ac:dyDescent="0.25">
      <c r="A25" s="6">
        <v>11</v>
      </c>
      <c r="B25" s="7">
        <v>72</v>
      </c>
      <c r="C25" s="8">
        <v>7200000</v>
      </c>
      <c r="D25" s="9" t="s">
        <v>59</v>
      </c>
      <c r="E25" s="10" t="s">
        <v>34</v>
      </c>
      <c r="F25" s="9">
        <v>839</v>
      </c>
      <c r="G25" s="9" t="s">
        <v>53</v>
      </c>
      <c r="H25" s="9">
        <v>1</v>
      </c>
      <c r="I25" s="9">
        <v>45296561000</v>
      </c>
      <c r="J25" s="9" t="s">
        <v>36</v>
      </c>
      <c r="K25" s="11">
        <f>'[1]ИТ-проекты, расходы'!$H$90*1000</f>
        <v>600000</v>
      </c>
      <c r="L25" s="12">
        <v>42064</v>
      </c>
      <c r="M25" s="12">
        <v>42339</v>
      </c>
      <c r="N25" s="10" t="s">
        <v>46</v>
      </c>
      <c r="O25" s="10" t="s">
        <v>47</v>
      </c>
    </row>
    <row r="26" spans="1:15" ht="70.5" customHeight="1" x14ac:dyDescent="0.25">
      <c r="A26" s="6">
        <v>12</v>
      </c>
      <c r="B26" s="7" t="s">
        <v>60</v>
      </c>
      <c r="C26" s="8">
        <v>3611000</v>
      </c>
      <c r="D26" s="9" t="s">
        <v>61</v>
      </c>
      <c r="E26" s="10" t="s">
        <v>34</v>
      </c>
      <c r="F26" s="9">
        <v>839</v>
      </c>
      <c r="G26" s="9" t="s">
        <v>53</v>
      </c>
      <c r="H26" s="9">
        <v>1</v>
      </c>
      <c r="I26" s="9">
        <v>45296561000</v>
      </c>
      <c r="J26" s="9" t="s">
        <v>36</v>
      </c>
      <c r="K26" s="11">
        <f>'[1]Офис, АХР'!$O$98*1000</f>
        <v>1100000</v>
      </c>
      <c r="L26" s="12">
        <v>42064</v>
      </c>
      <c r="M26" s="12">
        <v>42095</v>
      </c>
      <c r="N26" s="10" t="s">
        <v>42</v>
      </c>
      <c r="O26" s="10" t="s">
        <v>47</v>
      </c>
    </row>
    <row r="27" spans="1:15" ht="69" customHeight="1" x14ac:dyDescent="0.25">
      <c r="A27" s="6">
        <v>13</v>
      </c>
      <c r="B27" s="7">
        <v>74</v>
      </c>
      <c r="C27" s="8">
        <v>7400000</v>
      </c>
      <c r="D27" s="9" t="s">
        <v>63</v>
      </c>
      <c r="E27" s="10" t="s">
        <v>34</v>
      </c>
      <c r="F27" s="9">
        <v>839</v>
      </c>
      <c r="G27" s="9" t="s">
        <v>53</v>
      </c>
      <c r="H27" s="9">
        <v>1</v>
      </c>
      <c r="I27" s="9">
        <v>45296561000</v>
      </c>
      <c r="J27" s="9" t="s">
        <v>36</v>
      </c>
      <c r="K27" s="11">
        <f>SUM([1]ИКУ!$M$6:$X$6)*1000</f>
        <v>1300000</v>
      </c>
      <c r="L27" s="12">
        <v>42036</v>
      </c>
      <c r="M27" s="12">
        <v>42278</v>
      </c>
      <c r="N27" s="10" t="s">
        <v>46</v>
      </c>
      <c r="O27" s="10" t="s">
        <v>62</v>
      </c>
    </row>
    <row r="28" spans="1:15" ht="77.25" customHeight="1" x14ac:dyDescent="0.25">
      <c r="A28" s="6">
        <v>14</v>
      </c>
      <c r="B28" s="7">
        <v>74</v>
      </c>
      <c r="C28" s="8">
        <v>7400000</v>
      </c>
      <c r="D28" s="9" t="s">
        <v>123</v>
      </c>
      <c r="E28" s="10" t="s">
        <v>34</v>
      </c>
      <c r="F28" s="9">
        <v>839</v>
      </c>
      <c r="G28" s="9" t="s">
        <v>53</v>
      </c>
      <c r="H28" s="9">
        <v>1</v>
      </c>
      <c r="I28" s="9">
        <v>45296561000</v>
      </c>
      <c r="J28" s="9" t="s">
        <v>36</v>
      </c>
      <c r="K28" s="11">
        <f>SUM([1]ИКУ!$M$42:$X$42)*1000</f>
        <v>940451.12936114578</v>
      </c>
      <c r="L28" s="12">
        <v>42095</v>
      </c>
      <c r="M28" s="12">
        <v>42339</v>
      </c>
      <c r="N28" s="10" t="s">
        <v>37</v>
      </c>
      <c r="O28" s="10" t="s">
        <v>38</v>
      </c>
    </row>
    <row r="29" spans="1:15" ht="44.25" customHeight="1" x14ac:dyDescent="0.25">
      <c r="A29" s="6">
        <v>15</v>
      </c>
      <c r="B29" s="7">
        <v>74</v>
      </c>
      <c r="C29" s="8">
        <v>7400000</v>
      </c>
      <c r="D29" s="9" t="s">
        <v>64</v>
      </c>
      <c r="E29" s="10" t="s">
        <v>34</v>
      </c>
      <c r="F29" s="9">
        <v>839</v>
      </c>
      <c r="G29" s="9" t="s">
        <v>53</v>
      </c>
      <c r="H29" s="9">
        <v>1</v>
      </c>
      <c r="I29" s="9">
        <v>45296561000</v>
      </c>
      <c r="J29" s="9" t="s">
        <v>36</v>
      </c>
      <c r="K29" s="11">
        <f>SUM('[1]Смета расходов_внутр'!$V$117:$AG$117)*1000</f>
        <v>26196951.22596385</v>
      </c>
      <c r="L29" s="12">
        <v>42095</v>
      </c>
      <c r="M29" s="12">
        <v>42461</v>
      </c>
      <c r="N29" s="10" t="s">
        <v>37</v>
      </c>
      <c r="O29" s="10" t="s">
        <v>38</v>
      </c>
    </row>
    <row r="30" spans="1:15" ht="66" customHeight="1" x14ac:dyDescent="0.25">
      <c r="A30" s="6">
        <v>16</v>
      </c>
      <c r="B30" s="7">
        <v>74</v>
      </c>
      <c r="C30" s="8">
        <v>7491020</v>
      </c>
      <c r="D30" s="9" t="s">
        <v>65</v>
      </c>
      <c r="E30" s="10" t="s">
        <v>34</v>
      </c>
      <c r="F30" s="9">
        <v>839</v>
      </c>
      <c r="G30" s="9" t="s">
        <v>53</v>
      </c>
      <c r="H30" s="9">
        <v>1</v>
      </c>
      <c r="I30" s="9">
        <v>45296561000</v>
      </c>
      <c r="J30" s="9" t="s">
        <v>36</v>
      </c>
      <c r="K30" s="11">
        <f>SUM([1]Рекрутинг!$J$19:$U$19)*1000</f>
        <v>1800000</v>
      </c>
      <c r="L30" s="12">
        <v>42095</v>
      </c>
      <c r="M30" s="12">
        <v>42339</v>
      </c>
      <c r="N30" s="10" t="s">
        <v>46</v>
      </c>
      <c r="O30" s="10" t="s">
        <v>62</v>
      </c>
    </row>
    <row r="31" spans="1:15" ht="62.25" customHeight="1" x14ac:dyDescent="0.25">
      <c r="A31" s="6">
        <v>17</v>
      </c>
      <c r="B31" s="7">
        <v>80</v>
      </c>
      <c r="C31" s="8">
        <v>800000</v>
      </c>
      <c r="D31" s="9" t="s">
        <v>66</v>
      </c>
      <c r="E31" s="10" t="s">
        <v>34</v>
      </c>
      <c r="F31" s="9">
        <v>879</v>
      </c>
      <c r="G31" s="9" t="s">
        <v>45</v>
      </c>
      <c r="H31" s="9">
        <v>1</v>
      </c>
      <c r="I31" s="9">
        <v>45296561000</v>
      </c>
      <c r="J31" s="9" t="s">
        <v>36</v>
      </c>
      <c r="K31" s="11">
        <f>SUM([1]Обучение!$N$23:$Y$23)*1000</f>
        <v>630000</v>
      </c>
      <c r="L31" s="12">
        <v>42036</v>
      </c>
      <c r="M31" s="12">
        <v>42339</v>
      </c>
      <c r="N31" s="10" t="s">
        <v>37</v>
      </c>
      <c r="O31" s="10" t="s">
        <v>38</v>
      </c>
    </row>
    <row r="32" spans="1:15" ht="63" customHeight="1" x14ac:dyDescent="0.25">
      <c r="A32" s="6">
        <v>18</v>
      </c>
      <c r="B32" s="7">
        <v>74</v>
      </c>
      <c r="C32" s="8">
        <v>740000</v>
      </c>
      <c r="D32" s="9" t="s">
        <v>67</v>
      </c>
      <c r="E32" s="10" t="s">
        <v>34</v>
      </c>
      <c r="F32" s="9">
        <v>879</v>
      </c>
      <c r="G32" s="9" t="s">
        <v>45</v>
      </c>
      <c r="H32" s="9">
        <v>1</v>
      </c>
      <c r="I32" s="9">
        <v>45296561000</v>
      </c>
      <c r="J32" s="9" t="s">
        <v>36</v>
      </c>
      <c r="K32" s="11">
        <f>SUM([1]УВВК!$L$34:$W$34)*1000</f>
        <v>2000000</v>
      </c>
      <c r="L32" s="12">
        <v>42156</v>
      </c>
      <c r="M32" s="12">
        <v>42339</v>
      </c>
      <c r="N32" s="10" t="s">
        <v>46</v>
      </c>
      <c r="O32" s="10" t="s">
        <v>38</v>
      </c>
    </row>
    <row r="33" spans="1:15" ht="63" customHeight="1" x14ac:dyDescent="0.25">
      <c r="A33" s="6">
        <v>19</v>
      </c>
      <c r="B33" s="7">
        <v>64</v>
      </c>
      <c r="C33" s="8">
        <v>6410000</v>
      </c>
      <c r="D33" s="9" t="s">
        <v>68</v>
      </c>
      <c r="E33" s="10" t="s">
        <v>34</v>
      </c>
      <c r="F33" s="9">
        <v>839</v>
      </c>
      <c r="G33" s="9" t="s">
        <v>53</v>
      </c>
      <c r="H33" s="9">
        <v>1</v>
      </c>
      <c r="I33" s="9">
        <v>45296561000</v>
      </c>
      <c r="J33" s="9" t="s">
        <v>36</v>
      </c>
      <c r="K33" s="11">
        <f>SUM([1]Почт.отправки!$I$198:$T$198)*1000+SUM([1]Почт.отправки!$I$211:$T$211)*1000</f>
        <v>56719571.24524422</v>
      </c>
      <c r="L33" s="12">
        <v>42005</v>
      </c>
      <c r="M33" s="12">
        <v>42339</v>
      </c>
      <c r="N33" s="10" t="s">
        <v>37</v>
      </c>
      <c r="O33" s="10" t="s">
        <v>38</v>
      </c>
    </row>
    <row r="34" spans="1:15" ht="67.5" customHeight="1" x14ac:dyDescent="0.25">
      <c r="A34" s="6">
        <v>20</v>
      </c>
      <c r="B34" s="7">
        <v>64</v>
      </c>
      <c r="C34" s="8">
        <v>6410000</v>
      </c>
      <c r="D34" s="9" t="s">
        <v>69</v>
      </c>
      <c r="E34" s="10" t="s">
        <v>34</v>
      </c>
      <c r="F34" s="9">
        <v>839</v>
      </c>
      <c r="G34" s="9" t="s">
        <v>53</v>
      </c>
      <c r="H34" s="9">
        <v>1</v>
      </c>
      <c r="I34" s="9">
        <v>45296561000</v>
      </c>
      <c r="J34" s="9" t="s">
        <v>36</v>
      </c>
      <c r="K34" s="11">
        <f>SUM([1]Почт.отправки!$I$203:$T$203)*1000</f>
        <v>7238642.9123248616</v>
      </c>
      <c r="L34" s="12">
        <v>42005</v>
      </c>
      <c r="M34" s="12">
        <v>42339</v>
      </c>
      <c r="N34" s="10" t="s">
        <v>37</v>
      </c>
      <c r="O34" s="10" t="s">
        <v>38</v>
      </c>
    </row>
    <row r="35" spans="1:15" ht="62.25" customHeight="1" x14ac:dyDescent="0.25">
      <c r="A35" s="6">
        <v>21</v>
      </c>
      <c r="B35" s="7">
        <v>64</v>
      </c>
      <c r="C35" s="8">
        <v>6410000</v>
      </c>
      <c r="D35" s="9" t="s">
        <v>70</v>
      </c>
      <c r="E35" s="10" t="s">
        <v>34</v>
      </c>
      <c r="F35" s="9">
        <v>839</v>
      </c>
      <c r="G35" s="9" t="s">
        <v>53</v>
      </c>
      <c r="H35" s="9">
        <v>1</v>
      </c>
      <c r="I35" s="9">
        <v>45296561000</v>
      </c>
      <c r="J35" s="9" t="s">
        <v>36</v>
      </c>
      <c r="K35" s="11">
        <f>SUM([1]УКС_почт.отпр!$I$34:$T$34)*1000</f>
        <v>2887141.1206336529</v>
      </c>
      <c r="L35" s="12">
        <v>42005</v>
      </c>
      <c r="M35" s="12">
        <v>42339</v>
      </c>
      <c r="N35" s="10" t="s">
        <v>37</v>
      </c>
      <c r="O35" s="10" t="s">
        <v>38</v>
      </c>
    </row>
    <row r="36" spans="1:15" ht="56.25" x14ac:dyDescent="0.25">
      <c r="A36" s="6">
        <v>22</v>
      </c>
      <c r="B36" s="7">
        <v>64</v>
      </c>
      <c r="C36" s="8">
        <v>6420030</v>
      </c>
      <c r="D36" s="9" t="s">
        <v>71</v>
      </c>
      <c r="E36" s="10" t="s">
        <v>34</v>
      </c>
      <c r="F36" s="9">
        <v>839</v>
      </c>
      <c r="G36" s="9" t="s">
        <v>53</v>
      </c>
      <c r="H36" s="9">
        <v>1</v>
      </c>
      <c r="I36" s="9">
        <v>45296561000</v>
      </c>
      <c r="J36" s="9" t="s">
        <v>36</v>
      </c>
      <c r="K36" s="11">
        <f>'[1]ИТ-проекты, расходы'!$H$82*1000</f>
        <v>600000</v>
      </c>
      <c r="L36" s="12">
        <v>42005</v>
      </c>
      <c r="M36" s="12">
        <v>42339</v>
      </c>
      <c r="N36" s="10" t="s">
        <v>37</v>
      </c>
      <c r="O36" s="10" t="s">
        <v>38</v>
      </c>
    </row>
    <row r="37" spans="1:15" ht="56.25" x14ac:dyDescent="0.25">
      <c r="A37" s="6">
        <v>23</v>
      </c>
      <c r="B37" s="7">
        <v>74</v>
      </c>
      <c r="C37" s="8">
        <v>7430090</v>
      </c>
      <c r="D37" s="9" t="s">
        <v>72</v>
      </c>
      <c r="E37" s="10" t="s">
        <v>34</v>
      </c>
      <c r="F37" s="9">
        <v>879</v>
      </c>
      <c r="G37" s="9" t="s">
        <v>45</v>
      </c>
      <c r="H37" s="9">
        <v>1</v>
      </c>
      <c r="I37" s="9">
        <v>45296561000</v>
      </c>
      <c r="J37" s="9" t="s">
        <v>36</v>
      </c>
      <c r="K37" s="11">
        <f>[1]Маркетинг!$J$92*1000</f>
        <v>800000</v>
      </c>
      <c r="L37" s="12">
        <v>42005</v>
      </c>
      <c r="M37" s="12">
        <v>42339</v>
      </c>
      <c r="N37" s="10" t="s">
        <v>37</v>
      </c>
      <c r="O37" s="10" t="s">
        <v>38</v>
      </c>
    </row>
    <row r="38" spans="1:15" ht="56.25" x14ac:dyDescent="0.25">
      <c r="A38" s="6">
        <v>24</v>
      </c>
      <c r="B38" s="7">
        <v>74</v>
      </c>
      <c r="C38" s="8">
        <v>7490000</v>
      </c>
      <c r="D38" s="9" t="s">
        <v>73</v>
      </c>
      <c r="E38" s="10" t="s">
        <v>34</v>
      </c>
      <c r="F38" s="9">
        <v>879</v>
      </c>
      <c r="G38" s="9" t="s">
        <v>45</v>
      </c>
      <c r="H38" s="9">
        <v>1</v>
      </c>
      <c r="I38" s="9">
        <v>45296561000</v>
      </c>
      <c r="J38" s="9" t="s">
        <v>36</v>
      </c>
      <c r="K38" s="11">
        <f>[1]Маркетинг!$J$95*1000</f>
        <v>600000</v>
      </c>
      <c r="L38" s="12">
        <v>42036</v>
      </c>
      <c r="M38" s="12">
        <v>42064</v>
      </c>
      <c r="N38" s="10" t="s">
        <v>37</v>
      </c>
      <c r="O38" s="10" t="s">
        <v>38</v>
      </c>
    </row>
    <row r="39" spans="1:15" ht="56.25" x14ac:dyDescent="0.25">
      <c r="A39" s="6">
        <v>25</v>
      </c>
      <c r="B39" s="7">
        <v>74</v>
      </c>
      <c r="C39" s="8">
        <v>7430090</v>
      </c>
      <c r="D39" s="9" t="s">
        <v>74</v>
      </c>
      <c r="E39" s="10" t="s">
        <v>34</v>
      </c>
      <c r="F39" s="9">
        <v>839</v>
      </c>
      <c r="G39" s="9" t="s">
        <v>53</v>
      </c>
      <c r="H39" s="9">
        <v>1</v>
      </c>
      <c r="I39" s="9">
        <v>45296561000</v>
      </c>
      <c r="J39" s="9" t="s">
        <v>36</v>
      </c>
      <c r="K39" s="11">
        <f>[1]Маркетинг!$J$86*1000</f>
        <v>10000000</v>
      </c>
      <c r="L39" s="12">
        <v>42005</v>
      </c>
      <c r="M39" s="12">
        <v>42339</v>
      </c>
      <c r="N39" s="10" t="s">
        <v>75</v>
      </c>
      <c r="O39" s="10" t="s">
        <v>38</v>
      </c>
    </row>
    <row r="40" spans="1:15" ht="56.25" x14ac:dyDescent="0.25">
      <c r="A40" s="6">
        <v>26</v>
      </c>
      <c r="B40" s="7">
        <v>74</v>
      </c>
      <c r="C40" s="8">
        <v>7430090</v>
      </c>
      <c r="D40" s="9" t="s">
        <v>76</v>
      </c>
      <c r="E40" s="10" t="s">
        <v>34</v>
      </c>
      <c r="F40" s="9">
        <v>796</v>
      </c>
      <c r="G40" s="9" t="s">
        <v>50</v>
      </c>
      <c r="H40" s="9">
        <v>12</v>
      </c>
      <c r="I40" s="9">
        <v>45296561000</v>
      </c>
      <c r="J40" s="9" t="s">
        <v>36</v>
      </c>
      <c r="K40" s="11">
        <f>'[2]План закупок'!$K$73</f>
        <v>3000000</v>
      </c>
      <c r="L40" s="12">
        <v>42036</v>
      </c>
      <c r="M40" s="12">
        <v>42339</v>
      </c>
      <c r="N40" s="10" t="s">
        <v>46</v>
      </c>
      <c r="O40" s="10" t="s">
        <v>38</v>
      </c>
    </row>
    <row r="41" spans="1:15" ht="56.25" x14ac:dyDescent="0.25">
      <c r="A41" s="6">
        <v>27</v>
      </c>
      <c r="B41" s="7">
        <v>74</v>
      </c>
      <c r="C41" s="8">
        <v>7430090</v>
      </c>
      <c r="D41" s="9" t="s">
        <v>77</v>
      </c>
      <c r="E41" s="10" t="s">
        <v>34</v>
      </c>
      <c r="F41" s="9">
        <v>796</v>
      </c>
      <c r="G41" s="9" t="s">
        <v>50</v>
      </c>
      <c r="H41" s="9">
        <v>2</v>
      </c>
      <c r="I41" s="9">
        <v>45296561000</v>
      </c>
      <c r="J41" s="9" t="s">
        <v>36</v>
      </c>
      <c r="K41" s="11">
        <f>SUM([1]Маркетинг!$Q$88:$AB$88)*1000</f>
        <v>800000</v>
      </c>
      <c r="L41" s="12">
        <v>42125</v>
      </c>
      <c r="M41" s="12">
        <v>42339</v>
      </c>
      <c r="N41" s="10" t="s">
        <v>46</v>
      </c>
      <c r="O41" s="10" t="s">
        <v>38</v>
      </c>
    </row>
    <row r="42" spans="1:15" ht="56.25" x14ac:dyDescent="0.25">
      <c r="A42" s="6">
        <v>28</v>
      </c>
      <c r="B42" s="7">
        <v>74</v>
      </c>
      <c r="C42" s="8">
        <v>7430090</v>
      </c>
      <c r="D42" s="9" t="s">
        <v>78</v>
      </c>
      <c r="E42" s="10" t="s">
        <v>34</v>
      </c>
      <c r="F42" s="9">
        <v>796</v>
      </c>
      <c r="G42" s="9" t="s">
        <v>50</v>
      </c>
      <c r="H42" s="9">
        <v>4</v>
      </c>
      <c r="I42" s="9">
        <v>45296561000</v>
      </c>
      <c r="J42" s="9" t="s">
        <v>36</v>
      </c>
      <c r="K42" s="11">
        <f>SUM([1]Маркетинг!$Q$89:$AB$89)*1000</f>
        <v>2000000</v>
      </c>
      <c r="L42" s="12">
        <v>42217</v>
      </c>
      <c r="M42" s="12">
        <v>42339</v>
      </c>
      <c r="N42" s="10" t="s">
        <v>46</v>
      </c>
      <c r="O42" s="10" t="s">
        <v>38</v>
      </c>
    </row>
    <row r="43" spans="1:15" ht="77.25" customHeight="1" x14ac:dyDescent="0.25">
      <c r="A43" s="6">
        <v>29</v>
      </c>
      <c r="B43" s="7">
        <v>51</v>
      </c>
      <c r="C43" s="8">
        <v>5110690</v>
      </c>
      <c r="D43" s="9" t="s">
        <v>79</v>
      </c>
      <c r="E43" s="10" t="s">
        <v>34</v>
      </c>
      <c r="F43" s="9">
        <v>796</v>
      </c>
      <c r="G43" s="9" t="s">
        <v>50</v>
      </c>
      <c r="H43" s="9">
        <v>100</v>
      </c>
      <c r="I43" s="9">
        <v>45296561000</v>
      </c>
      <c r="J43" s="9" t="s">
        <v>36</v>
      </c>
      <c r="K43" s="11">
        <f>SUM([1]Маркетинг!$Q$20:$AB$20)*[1]Маркетинг!$J$20*1000</f>
        <v>850000</v>
      </c>
      <c r="L43" s="12">
        <v>42309</v>
      </c>
      <c r="M43" s="12">
        <v>42339</v>
      </c>
      <c r="N43" s="10" t="s">
        <v>46</v>
      </c>
      <c r="O43" s="10" t="s">
        <v>38</v>
      </c>
    </row>
    <row r="44" spans="1:15" ht="70.5" customHeight="1" x14ac:dyDescent="0.25">
      <c r="A44" s="6">
        <v>30</v>
      </c>
      <c r="B44" s="7">
        <v>51</v>
      </c>
      <c r="C44" s="8">
        <v>5110690</v>
      </c>
      <c r="D44" s="9" t="s">
        <v>80</v>
      </c>
      <c r="E44" s="10" t="s">
        <v>34</v>
      </c>
      <c r="F44" s="9">
        <v>796</v>
      </c>
      <c r="G44" s="9" t="s">
        <v>50</v>
      </c>
      <c r="H44" s="9">
        <v>100</v>
      </c>
      <c r="I44" s="9">
        <v>45296561000</v>
      </c>
      <c r="J44" s="9" t="s">
        <v>36</v>
      </c>
      <c r="K44" s="11">
        <f>'[2]План закупок'!$K$79</f>
        <v>550000</v>
      </c>
      <c r="L44" s="12">
        <v>42309</v>
      </c>
      <c r="M44" s="12">
        <v>42339</v>
      </c>
      <c r="N44" s="10" t="s">
        <v>46</v>
      </c>
      <c r="O44" s="10" t="s">
        <v>47</v>
      </c>
    </row>
    <row r="45" spans="1:15" ht="56.25" x14ac:dyDescent="0.25">
      <c r="A45" s="6">
        <v>31</v>
      </c>
      <c r="B45" s="7">
        <v>74</v>
      </c>
      <c r="C45" s="8">
        <v>7430090</v>
      </c>
      <c r="D45" s="9" t="s">
        <v>81</v>
      </c>
      <c r="E45" s="10" t="s">
        <v>34</v>
      </c>
      <c r="F45" s="9">
        <v>796</v>
      </c>
      <c r="G45" s="9" t="s">
        <v>50</v>
      </c>
      <c r="H45" s="9">
        <v>2000</v>
      </c>
      <c r="I45" s="9">
        <v>45296561000</v>
      </c>
      <c r="J45" s="9" t="s">
        <v>36</v>
      </c>
      <c r="K45" s="11">
        <f>[1]Маркетинг!$J$43*[1]Маркетинг!$X$43*1000</f>
        <v>600000</v>
      </c>
      <c r="L45" s="12">
        <v>42186</v>
      </c>
      <c r="M45" s="12">
        <v>42339</v>
      </c>
      <c r="N45" s="10" t="s">
        <v>46</v>
      </c>
      <c r="O45" s="10" t="s">
        <v>38</v>
      </c>
    </row>
    <row r="46" spans="1:15" ht="69.75" customHeight="1" x14ac:dyDescent="0.25">
      <c r="A46" s="6">
        <v>32</v>
      </c>
      <c r="B46" s="7">
        <v>74</v>
      </c>
      <c r="C46" s="8">
        <v>7430090</v>
      </c>
      <c r="D46" s="9" t="s">
        <v>82</v>
      </c>
      <c r="E46" s="10" t="s">
        <v>34</v>
      </c>
      <c r="F46" s="9">
        <v>796</v>
      </c>
      <c r="G46" s="9" t="s">
        <v>50</v>
      </c>
      <c r="H46" s="9">
        <v>1000</v>
      </c>
      <c r="I46" s="9">
        <v>45296561000</v>
      </c>
      <c r="J46" s="9" t="s">
        <v>36</v>
      </c>
      <c r="K46" s="11">
        <f>[1]Маркетинг!$J$47*[1]Маркетинг!$W$47*1000</f>
        <v>810000</v>
      </c>
      <c r="L46" s="12">
        <v>42156</v>
      </c>
      <c r="M46" s="12">
        <v>42339</v>
      </c>
      <c r="N46" s="10" t="s">
        <v>46</v>
      </c>
      <c r="O46" s="10" t="s">
        <v>38</v>
      </c>
    </row>
    <row r="47" spans="1:15" ht="72.75" customHeight="1" x14ac:dyDescent="0.25">
      <c r="A47" s="6">
        <v>33</v>
      </c>
      <c r="B47" s="7">
        <v>22</v>
      </c>
      <c r="C47" s="8">
        <v>2200000</v>
      </c>
      <c r="D47" s="9" t="s">
        <v>83</v>
      </c>
      <c r="E47" s="10" t="s">
        <v>34</v>
      </c>
      <c r="F47" s="9">
        <v>796</v>
      </c>
      <c r="G47" s="9" t="s">
        <v>84</v>
      </c>
      <c r="H47" s="9">
        <v>300000</v>
      </c>
      <c r="I47" s="9">
        <v>45296561000</v>
      </c>
      <c r="J47" s="9" t="s">
        <v>36</v>
      </c>
      <c r="K47" s="11">
        <f>'[2]План закупок'!$K$87</f>
        <v>2400000</v>
      </c>
      <c r="L47" s="12">
        <v>42036</v>
      </c>
      <c r="M47" s="12">
        <v>42339</v>
      </c>
      <c r="N47" s="10" t="s">
        <v>42</v>
      </c>
      <c r="O47" s="10" t="s">
        <v>47</v>
      </c>
    </row>
    <row r="48" spans="1:15" ht="70.5" customHeight="1" x14ac:dyDescent="0.25">
      <c r="A48" s="6">
        <v>34</v>
      </c>
      <c r="B48" s="7">
        <v>22</v>
      </c>
      <c r="C48" s="8">
        <v>2200000</v>
      </c>
      <c r="D48" s="9" t="s">
        <v>85</v>
      </c>
      <c r="E48" s="10" t="s">
        <v>34</v>
      </c>
      <c r="F48" s="9">
        <v>796</v>
      </c>
      <c r="G48" s="9" t="s">
        <v>84</v>
      </c>
      <c r="H48" s="9">
        <v>59481.17223447327</v>
      </c>
      <c r="I48" s="9">
        <v>45296561000</v>
      </c>
      <c r="J48" s="9" t="s">
        <v>36</v>
      </c>
      <c r="K48" s="11">
        <f>SUM([1]Маркетинг!$Q$114:$AB$114)*[1]Маркетинг!$J$114*[1]Маркетинг!$H$114*1000</f>
        <v>3859875.1181320567</v>
      </c>
      <c r="L48" s="12">
        <v>42005</v>
      </c>
      <c r="M48" s="12">
        <v>42339</v>
      </c>
      <c r="N48" s="10" t="s">
        <v>42</v>
      </c>
      <c r="O48" s="10" t="s">
        <v>47</v>
      </c>
    </row>
    <row r="49" spans="1:15" ht="75.75" customHeight="1" x14ac:dyDescent="0.25">
      <c r="A49" s="6">
        <v>35</v>
      </c>
      <c r="B49" s="7">
        <v>22</v>
      </c>
      <c r="C49" s="8">
        <v>2200000</v>
      </c>
      <c r="D49" s="9" t="s">
        <v>86</v>
      </c>
      <c r="E49" s="10" t="s">
        <v>34</v>
      </c>
      <c r="F49" s="9">
        <v>796</v>
      </c>
      <c r="G49" s="9" t="s">
        <v>84</v>
      </c>
      <c r="H49" s="9">
        <v>1739</v>
      </c>
      <c r="I49" s="9">
        <v>45296561000</v>
      </c>
      <c r="J49" s="9" t="s">
        <v>36</v>
      </c>
      <c r="K49" s="11">
        <f>'[2]План закупок'!$K$89</f>
        <v>2225600</v>
      </c>
      <c r="L49" s="12">
        <v>42005</v>
      </c>
      <c r="M49" s="12">
        <v>42339</v>
      </c>
      <c r="N49" s="10" t="s">
        <v>42</v>
      </c>
      <c r="O49" s="10" t="s">
        <v>47</v>
      </c>
    </row>
    <row r="50" spans="1:15" ht="61.5" customHeight="1" x14ac:dyDescent="0.25">
      <c r="A50" s="6">
        <v>36</v>
      </c>
      <c r="B50" s="7">
        <v>22</v>
      </c>
      <c r="C50" s="8">
        <v>2200000</v>
      </c>
      <c r="D50" s="9" t="s">
        <v>87</v>
      </c>
      <c r="E50" s="10" t="s">
        <v>34</v>
      </c>
      <c r="F50" s="9">
        <v>796</v>
      </c>
      <c r="G50" s="9" t="s">
        <v>84</v>
      </c>
      <c r="H50" s="9">
        <v>200000</v>
      </c>
      <c r="I50" s="9">
        <v>45296561000</v>
      </c>
      <c r="J50" s="9" t="s">
        <v>36</v>
      </c>
      <c r="K50" s="11">
        <f>'[2]План закупок'!$K$91</f>
        <v>2600000</v>
      </c>
      <c r="L50" s="12">
        <v>42005</v>
      </c>
      <c r="M50" s="12">
        <v>42339</v>
      </c>
      <c r="N50" s="10" t="s">
        <v>42</v>
      </c>
      <c r="O50" s="10" t="s">
        <v>47</v>
      </c>
    </row>
    <row r="51" spans="1:15" ht="66.75" customHeight="1" x14ac:dyDescent="0.25">
      <c r="A51" s="6">
        <v>37</v>
      </c>
      <c r="B51" s="7">
        <v>22</v>
      </c>
      <c r="C51" s="8">
        <v>2200000</v>
      </c>
      <c r="D51" s="9" t="s">
        <v>88</v>
      </c>
      <c r="E51" s="10" t="s">
        <v>34</v>
      </c>
      <c r="F51" s="9">
        <v>796</v>
      </c>
      <c r="G51" s="9" t="s">
        <v>84</v>
      </c>
      <c r="H51" s="9">
        <v>100000</v>
      </c>
      <c r="I51" s="9">
        <v>45296561000</v>
      </c>
      <c r="J51" s="9" t="s">
        <v>36</v>
      </c>
      <c r="K51" s="11">
        <f>'[2]План закупок'!$K$92</f>
        <v>3500000.0000000005</v>
      </c>
      <c r="L51" s="12">
        <v>42036</v>
      </c>
      <c r="M51" s="12">
        <v>42339</v>
      </c>
      <c r="N51" s="10" t="s">
        <v>89</v>
      </c>
      <c r="O51" s="10" t="s">
        <v>47</v>
      </c>
    </row>
    <row r="52" spans="1:15" ht="69.75" customHeight="1" x14ac:dyDescent="0.25">
      <c r="A52" s="6">
        <v>38</v>
      </c>
      <c r="B52" s="7">
        <v>22</v>
      </c>
      <c r="C52" s="8">
        <v>2200000</v>
      </c>
      <c r="D52" s="9" t="s">
        <v>90</v>
      </c>
      <c r="E52" s="10" t="s">
        <v>34</v>
      </c>
      <c r="F52" s="9">
        <v>796</v>
      </c>
      <c r="G52" s="9" t="s">
        <v>84</v>
      </c>
      <c r="H52" s="13">
        <f>'[2]План закупок'!$H$93</f>
        <v>44016</v>
      </c>
      <c r="I52" s="9">
        <v>45296561000</v>
      </c>
      <c r="J52" s="9" t="s">
        <v>36</v>
      </c>
      <c r="K52" s="11">
        <f>SUM([1]Маркетинг!$Q$120:$AB$120)*[1]Маркетинг!$J$120*[1]Маркетинг!$H$120*1000</f>
        <v>997051.27500000002</v>
      </c>
      <c r="L52" s="12">
        <v>42005</v>
      </c>
      <c r="M52" s="12">
        <v>42339</v>
      </c>
      <c r="N52" s="10" t="s">
        <v>89</v>
      </c>
      <c r="O52" s="10" t="s">
        <v>47</v>
      </c>
    </row>
    <row r="53" spans="1:15" ht="66" customHeight="1" x14ac:dyDescent="0.25">
      <c r="A53" s="6">
        <v>39</v>
      </c>
      <c r="B53" s="7">
        <v>22</v>
      </c>
      <c r="C53" s="8">
        <v>2200000</v>
      </c>
      <c r="D53" s="9" t="s">
        <v>91</v>
      </c>
      <c r="E53" s="10" t="s">
        <v>34</v>
      </c>
      <c r="F53" s="9">
        <v>796</v>
      </c>
      <c r="G53" s="9" t="s">
        <v>84</v>
      </c>
      <c r="H53" s="13">
        <f>'[2]План закупок'!$H$94</f>
        <v>498698</v>
      </c>
      <c r="I53" s="9">
        <v>45296561000</v>
      </c>
      <c r="J53" s="9" t="s">
        <v>36</v>
      </c>
      <c r="K53" s="11">
        <f>SUM([1]Маркетинг!$Q$121:$AB$121)*[1]Маркетинг!$J$121*[1]Маркетинг!$H$121*1000</f>
        <v>10912023.214285713</v>
      </c>
      <c r="L53" s="12">
        <v>42005</v>
      </c>
      <c r="M53" s="12">
        <v>42339</v>
      </c>
      <c r="N53" s="10" t="s">
        <v>89</v>
      </c>
      <c r="O53" s="10" t="s">
        <v>47</v>
      </c>
    </row>
    <row r="54" spans="1:15" ht="70.5" customHeight="1" x14ac:dyDescent="0.25">
      <c r="A54" s="6">
        <v>40</v>
      </c>
      <c r="B54" s="7">
        <v>22</v>
      </c>
      <c r="C54" s="8">
        <v>2200000</v>
      </c>
      <c r="D54" s="9" t="s">
        <v>92</v>
      </c>
      <c r="E54" s="10" t="s">
        <v>34</v>
      </c>
      <c r="F54" s="9">
        <v>796</v>
      </c>
      <c r="G54" s="9" t="s">
        <v>84</v>
      </c>
      <c r="H54" s="13">
        <f>'[2]План закупок'!$H$95</f>
        <v>6000</v>
      </c>
      <c r="I54" s="9">
        <v>45296561000</v>
      </c>
      <c r="J54" s="9" t="s">
        <v>36</v>
      </c>
      <c r="K54" s="11">
        <f>SUM([1]Маркетинг!$R$122:$AB$122)*[1]Маркетинг!$J$122*[1]Маркетинг!$H$122*1000</f>
        <v>2400000</v>
      </c>
      <c r="L54" s="12">
        <v>42005</v>
      </c>
      <c r="M54" s="12">
        <v>42339</v>
      </c>
      <c r="N54" s="10" t="s">
        <v>46</v>
      </c>
      <c r="O54" s="10" t="s">
        <v>47</v>
      </c>
    </row>
    <row r="55" spans="1:15" ht="62.25" customHeight="1" x14ac:dyDescent="0.25">
      <c r="A55" s="6">
        <v>41</v>
      </c>
      <c r="B55" s="7">
        <v>22</v>
      </c>
      <c r="C55" s="8">
        <v>2200000</v>
      </c>
      <c r="D55" s="9" t="s">
        <v>93</v>
      </c>
      <c r="E55" s="10" t="s">
        <v>34</v>
      </c>
      <c r="F55" s="9">
        <v>796</v>
      </c>
      <c r="G55" s="9" t="s">
        <v>84</v>
      </c>
      <c r="H55" s="13">
        <f>'[2]План закупок'!$H$96</f>
        <v>6000</v>
      </c>
      <c r="I55" s="9">
        <v>45296561000</v>
      </c>
      <c r="J55" s="9" t="s">
        <v>36</v>
      </c>
      <c r="K55" s="11">
        <f>'[2]План закупок'!$K$96</f>
        <v>2400000</v>
      </c>
      <c r="L55" s="12">
        <v>42005</v>
      </c>
      <c r="M55" s="12">
        <v>42339</v>
      </c>
      <c r="N55" s="10" t="s">
        <v>46</v>
      </c>
      <c r="O55" s="10" t="s">
        <v>47</v>
      </c>
    </row>
    <row r="56" spans="1:15" ht="63.75" customHeight="1" x14ac:dyDescent="0.25">
      <c r="A56" s="6">
        <v>42</v>
      </c>
      <c r="B56" s="7">
        <v>22</v>
      </c>
      <c r="C56" s="8">
        <v>2200000</v>
      </c>
      <c r="D56" s="9" t="s">
        <v>94</v>
      </c>
      <c r="E56" s="10" t="s">
        <v>34</v>
      </c>
      <c r="F56" s="9">
        <v>796</v>
      </c>
      <c r="G56" s="9" t="s">
        <v>84</v>
      </c>
      <c r="H56" s="13">
        <f>'[2]План закупок'!$H$99</f>
        <v>400000</v>
      </c>
      <c r="I56" s="9">
        <v>45296561000</v>
      </c>
      <c r="J56" s="9" t="s">
        <v>36</v>
      </c>
      <c r="K56" s="11">
        <f>'[2]План закупок'!$K$99</f>
        <v>800000</v>
      </c>
      <c r="L56" s="12">
        <v>42005</v>
      </c>
      <c r="M56" s="12">
        <v>42339</v>
      </c>
      <c r="N56" s="10" t="s">
        <v>46</v>
      </c>
      <c r="O56" s="10" t="s">
        <v>47</v>
      </c>
    </row>
    <row r="57" spans="1:15" ht="64.5" customHeight="1" x14ac:dyDescent="0.25">
      <c r="A57" s="6">
        <v>43</v>
      </c>
      <c r="B57" s="7">
        <v>22</v>
      </c>
      <c r="C57" s="8">
        <v>2200000</v>
      </c>
      <c r="D57" s="9" t="s">
        <v>95</v>
      </c>
      <c r="E57" s="10" t="s">
        <v>34</v>
      </c>
      <c r="F57" s="9">
        <v>796</v>
      </c>
      <c r="G57" s="9" t="s">
        <v>84</v>
      </c>
      <c r="H57" s="13">
        <f>'[2]План закупок'!$H$101</f>
        <v>3000</v>
      </c>
      <c r="I57" s="9">
        <v>45296561000</v>
      </c>
      <c r="J57" s="9" t="s">
        <v>36</v>
      </c>
      <c r="K57" s="11">
        <f>'[2]План закупок'!$K$101</f>
        <v>1050000</v>
      </c>
      <c r="L57" s="12">
        <v>42005</v>
      </c>
      <c r="M57" s="12">
        <v>42339</v>
      </c>
      <c r="N57" s="10" t="s">
        <v>46</v>
      </c>
      <c r="O57" s="10" t="s">
        <v>47</v>
      </c>
    </row>
    <row r="58" spans="1:15" ht="65.25" customHeight="1" x14ac:dyDescent="0.25">
      <c r="A58" s="6">
        <v>44</v>
      </c>
      <c r="B58" s="7">
        <v>22</v>
      </c>
      <c r="C58" s="8">
        <v>2200000</v>
      </c>
      <c r="D58" s="9" t="s">
        <v>96</v>
      </c>
      <c r="E58" s="10" t="s">
        <v>34</v>
      </c>
      <c r="F58" s="9">
        <v>796</v>
      </c>
      <c r="G58" s="9" t="s">
        <v>84</v>
      </c>
      <c r="H58" s="13">
        <f>'[2]План закупок'!$H$104</f>
        <v>100000</v>
      </c>
      <c r="I58" s="9">
        <v>45296561000</v>
      </c>
      <c r="J58" s="9" t="s">
        <v>36</v>
      </c>
      <c r="K58" s="11">
        <f>'[2]План закупок'!$K$104</f>
        <v>3500000.0000000005</v>
      </c>
      <c r="L58" s="12">
        <v>42005</v>
      </c>
      <c r="M58" s="12">
        <v>42339</v>
      </c>
      <c r="N58" s="10" t="s">
        <v>42</v>
      </c>
      <c r="O58" s="10" t="s">
        <v>47</v>
      </c>
    </row>
    <row r="59" spans="1:15" ht="70.5" customHeight="1" x14ac:dyDescent="0.25">
      <c r="A59" s="6">
        <v>45</v>
      </c>
      <c r="B59" s="7">
        <v>22</v>
      </c>
      <c r="C59" s="8">
        <v>2200000</v>
      </c>
      <c r="D59" s="9" t="s">
        <v>97</v>
      </c>
      <c r="E59" s="10" t="s">
        <v>34</v>
      </c>
      <c r="F59" s="9">
        <v>796</v>
      </c>
      <c r="G59" s="9" t="s">
        <v>84</v>
      </c>
      <c r="H59" s="13">
        <f>'[2]План закупок'!$H$105</f>
        <v>100000</v>
      </c>
      <c r="I59" s="9">
        <v>45296561000</v>
      </c>
      <c r="J59" s="9" t="s">
        <v>36</v>
      </c>
      <c r="K59" s="11">
        <f>'[2]План закупок'!$K$105</f>
        <v>800000</v>
      </c>
      <c r="L59" s="12">
        <v>42005</v>
      </c>
      <c r="M59" s="12">
        <v>42339</v>
      </c>
      <c r="N59" s="10" t="s">
        <v>42</v>
      </c>
      <c r="O59" s="10" t="s">
        <v>47</v>
      </c>
    </row>
    <row r="60" spans="1:15" ht="69" customHeight="1" x14ac:dyDescent="0.25">
      <c r="A60" s="6">
        <v>46</v>
      </c>
      <c r="B60" s="7">
        <v>22</v>
      </c>
      <c r="C60" s="8">
        <v>2200000</v>
      </c>
      <c r="D60" s="9" t="s">
        <v>98</v>
      </c>
      <c r="E60" s="10" t="s">
        <v>34</v>
      </c>
      <c r="F60" s="9">
        <v>796</v>
      </c>
      <c r="G60" s="9" t="s">
        <v>84</v>
      </c>
      <c r="H60" s="13">
        <f>'[2]План закупок'!$H$112</f>
        <v>90000</v>
      </c>
      <c r="I60" s="9">
        <v>45296561000</v>
      </c>
      <c r="J60" s="9" t="s">
        <v>36</v>
      </c>
      <c r="K60" s="11">
        <f>'[2]План закупок'!$K$112</f>
        <v>2250000</v>
      </c>
      <c r="L60" s="12">
        <v>42156</v>
      </c>
      <c r="M60" s="12">
        <v>42339</v>
      </c>
      <c r="N60" s="10" t="s">
        <v>42</v>
      </c>
      <c r="O60" s="10" t="s">
        <v>47</v>
      </c>
    </row>
    <row r="61" spans="1:15" ht="63.75" customHeight="1" x14ac:dyDescent="0.25">
      <c r="A61" s="6">
        <v>47</v>
      </c>
      <c r="B61" s="7">
        <v>22</v>
      </c>
      <c r="C61" s="8">
        <v>2200000</v>
      </c>
      <c r="D61" s="9" t="s">
        <v>99</v>
      </c>
      <c r="E61" s="10" t="s">
        <v>34</v>
      </c>
      <c r="F61" s="9">
        <v>796</v>
      </c>
      <c r="G61" s="9" t="s">
        <v>84</v>
      </c>
      <c r="H61" s="9">
        <v>8000</v>
      </c>
      <c r="I61" s="9">
        <v>45296561000</v>
      </c>
      <c r="J61" s="9" t="s">
        <v>36</v>
      </c>
      <c r="K61" s="11">
        <f>'[2]План закупок'!$K$113</f>
        <v>580000</v>
      </c>
      <c r="L61" s="12">
        <v>42005</v>
      </c>
      <c r="M61" s="12">
        <v>42339</v>
      </c>
      <c r="N61" s="10" t="s">
        <v>46</v>
      </c>
      <c r="O61" s="10" t="s">
        <v>47</v>
      </c>
    </row>
    <row r="62" spans="1:15" ht="65.25" customHeight="1" x14ac:dyDescent="0.25">
      <c r="A62" s="6">
        <v>48</v>
      </c>
      <c r="B62" s="7">
        <v>22</v>
      </c>
      <c r="C62" s="8">
        <v>2200000</v>
      </c>
      <c r="D62" s="9" t="s">
        <v>100</v>
      </c>
      <c r="E62" s="10" t="s">
        <v>34</v>
      </c>
      <c r="F62" s="9">
        <v>796</v>
      </c>
      <c r="G62" s="9" t="s">
        <v>84</v>
      </c>
      <c r="H62" s="13">
        <v>360325</v>
      </c>
      <c r="I62" s="9">
        <v>45296561000</v>
      </c>
      <c r="J62" s="9" t="s">
        <v>36</v>
      </c>
      <c r="K62" s="11">
        <f>[1]Маркетинг!$J$140*SUM([1]Маркетинг!$Q$140:$AB$140)*[1]Маркетинг!$H$140*1000</f>
        <v>4323903.836571428</v>
      </c>
      <c r="L62" s="12">
        <v>42005</v>
      </c>
      <c r="M62" s="12">
        <v>42339</v>
      </c>
      <c r="N62" s="10" t="s">
        <v>89</v>
      </c>
      <c r="O62" s="10" t="s">
        <v>47</v>
      </c>
    </row>
    <row r="63" spans="1:15" ht="64.5" customHeight="1" x14ac:dyDescent="0.25">
      <c r="A63" s="6">
        <v>49</v>
      </c>
      <c r="B63" s="7">
        <v>22</v>
      </c>
      <c r="C63" s="8">
        <v>2200000</v>
      </c>
      <c r="D63" s="9" t="s">
        <v>101</v>
      </c>
      <c r="E63" s="10" t="s">
        <v>34</v>
      </c>
      <c r="F63" s="9">
        <v>796</v>
      </c>
      <c r="G63" s="9" t="s">
        <v>84</v>
      </c>
      <c r="H63" s="13">
        <f>'[2]План закупок'!$H$118</f>
        <v>469145.70549382095</v>
      </c>
      <c r="I63" s="9">
        <v>45296561000</v>
      </c>
      <c r="J63" s="9" t="s">
        <v>36</v>
      </c>
      <c r="K63" s="11">
        <f>'[2]План закупок'!$K$118</f>
        <v>1500000</v>
      </c>
      <c r="L63" s="12">
        <v>42005</v>
      </c>
      <c r="M63" s="12">
        <v>42339</v>
      </c>
      <c r="N63" s="10" t="s">
        <v>89</v>
      </c>
      <c r="O63" s="10" t="s">
        <v>47</v>
      </c>
    </row>
    <row r="64" spans="1:15" ht="56.25" x14ac:dyDescent="0.25">
      <c r="A64" s="6">
        <v>50</v>
      </c>
      <c r="B64" s="7">
        <v>74</v>
      </c>
      <c r="C64" s="8">
        <v>7400000</v>
      </c>
      <c r="D64" s="9" t="s">
        <v>102</v>
      </c>
      <c r="E64" s="10" t="s">
        <v>34</v>
      </c>
      <c r="F64" s="9">
        <v>796</v>
      </c>
      <c r="G64" s="9" t="s">
        <v>84</v>
      </c>
      <c r="H64" s="13">
        <f>'[2]План закупок'!$H$119</f>
        <v>2200</v>
      </c>
      <c r="I64" s="9">
        <v>45296561000</v>
      </c>
      <c r="J64" s="9" t="s">
        <v>36</v>
      </c>
      <c r="K64" s="11">
        <f>[1]Маркетинг!$J$141*SUM([1]Маркетинг!$Q$141:$AB$141)*1000</f>
        <v>2400000</v>
      </c>
      <c r="L64" s="12">
        <v>42036</v>
      </c>
      <c r="M64" s="12">
        <v>42339</v>
      </c>
      <c r="N64" s="10" t="s">
        <v>46</v>
      </c>
      <c r="O64" s="10" t="s">
        <v>47</v>
      </c>
    </row>
    <row r="65" spans="1:15" ht="69.75" customHeight="1" x14ac:dyDescent="0.25">
      <c r="A65" s="6">
        <v>51</v>
      </c>
      <c r="B65" s="7">
        <v>74</v>
      </c>
      <c r="C65" s="8">
        <v>7400000</v>
      </c>
      <c r="D65" s="9" t="s">
        <v>103</v>
      </c>
      <c r="E65" s="10" t="s">
        <v>34</v>
      </c>
      <c r="F65" s="9">
        <v>796</v>
      </c>
      <c r="G65" s="9" t="s">
        <v>84</v>
      </c>
      <c r="H65" s="13">
        <f>'[2]План закупок'!$H$120</f>
        <v>2200</v>
      </c>
      <c r="I65" s="9">
        <v>45296561000</v>
      </c>
      <c r="J65" s="9" t="s">
        <v>36</v>
      </c>
      <c r="K65" s="11">
        <f>'[2]План закупок'!$K$120</f>
        <v>1100000</v>
      </c>
      <c r="L65" s="12">
        <v>42036</v>
      </c>
      <c r="M65" s="12">
        <v>42339</v>
      </c>
      <c r="N65" s="10" t="s">
        <v>46</v>
      </c>
      <c r="O65" s="10" t="s">
        <v>38</v>
      </c>
    </row>
    <row r="66" spans="1:15" ht="65.25" customHeight="1" x14ac:dyDescent="0.25">
      <c r="A66" s="6">
        <v>52</v>
      </c>
      <c r="B66" s="7">
        <v>74</v>
      </c>
      <c r="C66" s="8">
        <v>7430090</v>
      </c>
      <c r="D66" s="9" t="s">
        <v>104</v>
      </c>
      <c r="E66" s="10" t="s">
        <v>34</v>
      </c>
      <c r="F66" s="9">
        <v>796</v>
      </c>
      <c r="G66" s="9" t="s">
        <v>84</v>
      </c>
      <c r="H66" s="9">
        <v>2</v>
      </c>
      <c r="I66" s="9">
        <v>45296561000</v>
      </c>
      <c r="J66" s="9" t="s">
        <v>36</v>
      </c>
      <c r="K66" s="11">
        <f>'[2]План закупок'!$K$121</f>
        <v>2000000</v>
      </c>
      <c r="L66" s="12">
        <v>42064</v>
      </c>
      <c r="M66" s="12">
        <v>42339</v>
      </c>
      <c r="N66" s="10" t="s">
        <v>46</v>
      </c>
      <c r="O66" s="10" t="s">
        <v>38</v>
      </c>
    </row>
    <row r="67" spans="1:15" ht="67.5" customHeight="1" x14ac:dyDescent="0.25">
      <c r="A67" s="6">
        <v>53</v>
      </c>
      <c r="B67" s="7">
        <v>74</v>
      </c>
      <c r="C67" s="8">
        <v>7430090</v>
      </c>
      <c r="D67" s="9" t="s">
        <v>104</v>
      </c>
      <c r="E67" s="10" t="s">
        <v>34</v>
      </c>
      <c r="F67" s="9">
        <v>796</v>
      </c>
      <c r="G67" s="9" t="s">
        <v>84</v>
      </c>
      <c r="H67" s="9">
        <v>2</v>
      </c>
      <c r="I67" s="9">
        <v>45296561000</v>
      </c>
      <c r="J67" s="9" t="s">
        <v>36</v>
      </c>
      <c r="K67" s="11">
        <f>'[2]План закупок'!$K$122</f>
        <v>1200000</v>
      </c>
      <c r="L67" s="12">
        <v>42064</v>
      </c>
      <c r="M67" s="12">
        <v>42339</v>
      </c>
      <c r="N67" s="10" t="s">
        <v>46</v>
      </c>
      <c r="O67" s="10" t="s">
        <v>38</v>
      </c>
    </row>
    <row r="68" spans="1:15" ht="66" customHeight="1" x14ac:dyDescent="0.25">
      <c r="A68" s="6">
        <v>54</v>
      </c>
      <c r="B68" s="7">
        <v>74</v>
      </c>
      <c r="C68" s="8">
        <v>7430090</v>
      </c>
      <c r="D68" s="9" t="s">
        <v>104</v>
      </c>
      <c r="E68" s="10" t="s">
        <v>34</v>
      </c>
      <c r="F68" s="9">
        <v>796</v>
      </c>
      <c r="G68" s="9" t="s">
        <v>84</v>
      </c>
      <c r="H68" s="9">
        <v>9</v>
      </c>
      <c r="I68" s="9">
        <v>45296561000</v>
      </c>
      <c r="J68" s="9" t="s">
        <v>36</v>
      </c>
      <c r="K68" s="11">
        <f>'[2]План закупок'!$K$123</f>
        <v>900000</v>
      </c>
      <c r="L68" s="12">
        <v>42005</v>
      </c>
      <c r="M68" s="12">
        <v>42339</v>
      </c>
      <c r="N68" s="10" t="s">
        <v>46</v>
      </c>
      <c r="O68" s="10" t="s">
        <v>38</v>
      </c>
    </row>
    <row r="69" spans="1:15" ht="70.5" customHeight="1" x14ac:dyDescent="0.25">
      <c r="A69" s="6">
        <v>55</v>
      </c>
      <c r="B69" s="7">
        <v>72</v>
      </c>
      <c r="C69" s="8">
        <v>7200000</v>
      </c>
      <c r="D69" s="9" t="s">
        <v>105</v>
      </c>
      <c r="E69" s="10" t="s">
        <v>34</v>
      </c>
      <c r="F69" s="9">
        <v>839</v>
      </c>
      <c r="G69" s="9" t="s">
        <v>53</v>
      </c>
      <c r="H69" s="9">
        <v>1</v>
      </c>
      <c r="I69" s="9">
        <v>45296561000</v>
      </c>
      <c r="J69" s="9" t="s">
        <v>36</v>
      </c>
      <c r="K69" s="11">
        <f>'[2]План закупок'!$K$125</f>
        <v>2500000</v>
      </c>
      <c r="L69" s="12">
        <v>42005</v>
      </c>
      <c r="M69" s="12">
        <v>42339</v>
      </c>
      <c r="N69" s="10" t="s">
        <v>46</v>
      </c>
      <c r="O69" s="10" t="s">
        <v>38</v>
      </c>
    </row>
    <row r="70" spans="1:15" ht="67.5" customHeight="1" x14ac:dyDescent="0.25">
      <c r="A70" s="6">
        <v>56</v>
      </c>
      <c r="B70" s="7">
        <v>72</v>
      </c>
      <c r="C70" s="8">
        <v>7200000</v>
      </c>
      <c r="D70" s="9" t="s">
        <v>106</v>
      </c>
      <c r="E70" s="10" t="s">
        <v>34</v>
      </c>
      <c r="F70" s="9">
        <v>839</v>
      </c>
      <c r="G70" s="9" t="s">
        <v>53</v>
      </c>
      <c r="H70" s="9">
        <v>1</v>
      </c>
      <c r="I70" s="9">
        <v>45296561000</v>
      </c>
      <c r="J70" s="9" t="s">
        <v>36</v>
      </c>
      <c r="K70" s="11">
        <f>'[2]План закупок'!$K$127</f>
        <v>1000000</v>
      </c>
      <c r="L70" s="12">
        <v>42186</v>
      </c>
      <c r="M70" s="12">
        <v>42339</v>
      </c>
      <c r="N70" s="10" t="s">
        <v>46</v>
      </c>
      <c r="O70" s="10" t="s">
        <v>38</v>
      </c>
    </row>
    <row r="71" spans="1:15" ht="66" customHeight="1" x14ac:dyDescent="0.25">
      <c r="A71" s="6">
        <v>57</v>
      </c>
      <c r="B71" s="7">
        <v>72</v>
      </c>
      <c r="C71" s="8">
        <v>7200000</v>
      </c>
      <c r="D71" s="9" t="s">
        <v>107</v>
      </c>
      <c r="E71" s="10" t="s">
        <v>34</v>
      </c>
      <c r="F71" s="9">
        <v>839</v>
      </c>
      <c r="G71" s="9" t="s">
        <v>53</v>
      </c>
      <c r="H71" s="9">
        <v>1</v>
      </c>
      <c r="I71" s="9">
        <v>45296561000</v>
      </c>
      <c r="J71" s="9" t="s">
        <v>36</v>
      </c>
      <c r="K71" s="11">
        <f>'[2]План закупок'!$K$128</f>
        <v>1200000</v>
      </c>
      <c r="L71" s="12">
        <v>42005</v>
      </c>
      <c r="M71" s="12">
        <v>42339</v>
      </c>
      <c r="N71" s="10" t="s">
        <v>37</v>
      </c>
      <c r="O71" s="10" t="s">
        <v>38</v>
      </c>
    </row>
    <row r="72" spans="1:15" ht="68.25" customHeight="1" x14ac:dyDescent="0.25">
      <c r="A72" s="6">
        <v>58</v>
      </c>
      <c r="B72" s="7">
        <v>74</v>
      </c>
      <c r="C72" s="8">
        <v>7430090</v>
      </c>
      <c r="D72" s="9" t="s">
        <v>108</v>
      </c>
      <c r="E72" s="10" t="s">
        <v>34</v>
      </c>
      <c r="F72" s="9">
        <v>839</v>
      </c>
      <c r="G72" s="9" t="s">
        <v>53</v>
      </c>
      <c r="H72" s="9">
        <v>1</v>
      </c>
      <c r="I72" s="9">
        <v>45296561000</v>
      </c>
      <c r="J72" s="9" t="s">
        <v>36</v>
      </c>
      <c r="K72" s="11">
        <f>'[2]План закупок'!$K$129</f>
        <v>1500000</v>
      </c>
      <c r="L72" s="12">
        <v>42125</v>
      </c>
      <c r="M72" s="12">
        <v>42339</v>
      </c>
      <c r="N72" s="10" t="s">
        <v>37</v>
      </c>
      <c r="O72" s="10" t="s">
        <v>38</v>
      </c>
    </row>
    <row r="73" spans="1:15" ht="70.5" customHeight="1" x14ac:dyDescent="0.25">
      <c r="A73" s="6">
        <v>59</v>
      </c>
      <c r="B73" s="7">
        <v>72</v>
      </c>
      <c r="C73" s="8">
        <v>7200000</v>
      </c>
      <c r="D73" s="9" t="s">
        <v>109</v>
      </c>
      <c r="E73" s="10" t="s">
        <v>34</v>
      </c>
      <c r="F73" s="9">
        <v>879</v>
      </c>
      <c r="G73" s="9" t="s">
        <v>110</v>
      </c>
      <c r="H73" s="9">
        <v>6</v>
      </c>
      <c r="I73" s="9">
        <v>45296561000</v>
      </c>
      <c r="J73" s="9" t="s">
        <v>36</v>
      </c>
      <c r="K73" s="11">
        <f>'[2]План закупок'!$K$130</f>
        <v>6000000</v>
      </c>
      <c r="L73" s="12">
        <v>42036</v>
      </c>
      <c r="M73" s="12">
        <v>42339</v>
      </c>
      <c r="N73" s="10" t="s">
        <v>75</v>
      </c>
      <c r="O73" s="10" t="s">
        <v>38</v>
      </c>
    </row>
    <row r="74" spans="1:15" ht="72" customHeight="1" x14ac:dyDescent="0.25">
      <c r="A74" s="6">
        <v>60</v>
      </c>
      <c r="B74" s="7">
        <v>50</v>
      </c>
      <c r="C74" s="8">
        <v>5010020</v>
      </c>
      <c r="D74" s="9" t="s">
        <v>111</v>
      </c>
      <c r="E74" s="10" t="s">
        <v>34</v>
      </c>
      <c r="F74" s="9">
        <v>796</v>
      </c>
      <c r="G74" s="9" t="s">
        <v>84</v>
      </c>
      <c r="H74" s="9">
        <v>1</v>
      </c>
      <c r="I74" s="9">
        <v>45296561000</v>
      </c>
      <c r="J74" s="9" t="s">
        <v>36</v>
      </c>
      <c r="K74" s="11">
        <f>[1]Авто!$T$4*1000</f>
        <v>2800000</v>
      </c>
      <c r="L74" s="12">
        <v>42248</v>
      </c>
      <c r="M74" s="12">
        <v>42339</v>
      </c>
      <c r="N74" s="10" t="s">
        <v>37</v>
      </c>
      <c r="O74" s="10" t="s">
        <v>38</v>
      </c>
    </row>
    <row r="75" spans="1:15" ht="78.75" customHeight="1" x14ac:dyDescent="0.25">
      <c r="A75" s="6">
        <v>61</v>
      </c>
      <c r="B75" s="7">
        <v>72</v>
      </c>
      <c r="C75" s="8">
        <v>7200000</v>
      </c>
      <c r="D75" s="9" t="s">
        <v>112</v>
      </c>
      <c r="E75" s="10" t="s">
        <v>34</v>
      </c>
      <c r="F75" s="9">
        <v>839</v>
      </c>
      <c r="G75" s="9" t="s">
        <v>53</v>
      </c>
      <c r="H75" s="9">
        <v>1</v>
      </c>
      <c r="I75" s="9">
        <v>45296561000</v>
      </c>
      <c r="J75" s="9" t="s">
        <v>36</v>
      </c>
      <c r="K75" s="11">
        <v>3500000</v>
      </c>
      <c r="L75" s="12">
        <v>42125</v>
      </c>
      <c r="M75" s="12">
        <v>42339</v>
      </c>
      <c r="N75" s="10" t="s">
        <v>46</v>
      </c>
      <c r="O75" s="10" t="s">
        <v>47</v>
      </c>
    </row>
    <row r="76" spans="1:15" ht="72" customHeight="1" x14ac:dyDescent="0.25">
      <c r="A76" s="6">
        <v>62</v>
      </c>
      <c r="B76" s="7">
        <v>72</v>
      </c>
      <c r="C76" s="8">
        <v>7200000</v>
      </c>
      <c r="D76" s="9" t="s">
        <v>113</v>
      </c>
      <c r="E76" s="10" t="s">
        <v>34</v>
      </c>
      <c r="F76" s="9">
        <v>839</v>
      </c>
      <c r="G76" s="9" t="s">
        <v>53</v>
      </c>
      <c r="H76" s="9">
        <v>1</v>
      </c>
      <c r="I76" s="9">
        <v>45296561000</v>
      </c>
      <c r="J76" s="9" t="s">
        <v>36</v>
      </c>
      <c r="K76" s="11">
        <f>'[2]План закупок'!$K$142</f>
        <v>600000</v>
      </c>
      <c r="L76" s="12">
        <v>42064</v>
      </c>
      <c r="M76" s="12">
        <v>42339</v>
      </c>
      <c r="N76" s="10" t="s">
        <v>37</v>
      </c>
      <c r="O76" s="10" t="s">
        <v>47</v>
      </c>
    </row>
    <row r="77" spans="1:15" ht="56.25" x14ac:dyDescent="0.25">
      <c r="A77" s="6">
        <v>63</v>
      </c>
      <c r="B77" s="7">
        <v>72</v>
      </c>
      <c r="C77" s="8">
        <v>7200000</v>
      </c>
      <c r="D77" s="9" t="s">
        <v>114</v>
      </c>
      <c r="E77" s="10" t="s">
        <v>34</v>
      </c>
      <c r="F77" s="9">
        <v>839</v>
      </c>
      <c r="G77" s="9" t="s">
        <v>53</v>
      </c>
      <c r="H77" s="9">
        <v>1</v>
      </c>
      <c r="I77" s="9">
        <v>45296561000</v>
      </c>
      <c r="J77" s="9" t="s">
        <v>36</v>
      </c>
      <c r="K77" s="11">
        <f>'[2]План закупок'!$K$143</f>
        <v>1728000</v>
      </c>
      <c r="L77" s="12">
        <v>42064</v>
      </c>
      <c r="M77" s="12">
        <v>42339</v>
      </c>
      <c r="N77" s="10" t="s">
        <v>37</v>
      </c>
      <c r="O77" s="10" t="s">
        <v>47</v>
      </c>
    </row>
    <row r="78" spans="1:15" ht="69" customHeight="1" x14ac:dyDescent="0.25">
      <c r="A78" s="6">
        <v>64</v>
      </c>
      <c r="B78" s="7">
        <v>72</v>
      </c>
      <c r="C78" s="8">
        <v>7200000</v>
      </c>
      <c r="D78" s="9" t="s">
        <v>115</v>
      </c>
      <c r="E78" s="10" t="s">
        <v>34</v>
      </c>
      <c r="F78" s="9">
        <v>839</v>
      </c>
      <c r="G78" s="9" t="s">
        <v>53</v>
      </c>
      <c r="H78" s="9">
        <v>1</v>
      </c>
      <c r="I78" s="9">
        <v>45296561000</v>
      </c>
      <c r="J78" s="9" t="s">
        <v>36</v>
      </c>
      <c r="K78" s="11">
        <f>SUM('[1]ИТ-проекты, расходы'!$S$153:$AD$157)*1000</f>
        <v>4492500</v>
      </c>
      <c r="L78" s="12">
        <v>42005</v>
      </c>
      <c r="M78" s="12">
        <v>42339</v>
      </c>
      <c r="N78" s="10" t="s">
        <v>46</v>
      </c>
      <c r="O78" s="10" t="s">
        <v>38</v>
      </c>
    </row>
    <row r="79" spans="1:15" ht="66.75" customHeight="1" x14ac:dyDescent="0.25">
      <c r="A79" s="6">
        <v>65</v>
      </c>
      <c r="B79" s="7">
        <v>72</v>
      </c>
      <c r="C79" s="8">
        <v>7200000</v>
      </c>
      <c r="D79" s="9" t="s">
        <v>116</v>
      </c>
      <c r="E79" s="10" t="s">
        <v>34</v>
      </c>
      <c r="F79" s="9">
        <v>839</v>
      </c>
      <c r="G79" s="9" t="s">
        <v>53</v>
      </c>
      <c r="H79" s="9">
        <v>1</v>
      </c>
      <c r="I79" s="9">
        <v>45296561000</v>
      </c>
      <c r="J79" s="9" t="s">
        <v>36</v>
      </c>
      <c r="K79" s="11">
        <f>'[2]План закупок'!$K$154</f>
        <v>1000000</v>
      </c>
      <c r="L79" s="12">
        <v>42064</v>
      </c>
      <c r="M79" s="12">
        <v>42343</v>
      </c>
      <c r="N79" s="10" t="s">
        <v>37</v>
      </c>
      <c r="O79" s="10" t="s">
        <v>38</v>
      </c>
    </row>
    <row r="80" spans="1:15" s="15" customFormat="1" ht="66.75" customHeight="1" x14ac:dyDescent="0.25">
      <c r="A80" s="6">
        <v>66</v>
      </c>
      <c r="B80" s="20">
        <v>72</v>
      </c>
      <c r="C80" s="16">
        <v>7200000</v>
      </c>
      <c r="D80" s="17" t="s">
        <v>160</v>
      </c>
      <c r="E80" s="18" t="s">
        <v>34</v>
      </c>
      <c r="F80" s="17">
        <v>839</v>
      </c>
      <c r="G80" s="17" t="s">
        <v>53</v>
      </c>
      <c r="H80" s="17">
        <v>1</v>
      </c>
      <c r="I80" s="17">
        <v>45296561046</v>
      </c>
      <c r="J80" s="17" t="s">
        <v>36</v>
      </c>
      <c r="K80" s="11">
        <v>1599000</v>
      </c>
      <c r="L80" s="19">
        <v>42036</v>
      </c>
      <c r="M80" s="19">
        <v>42401</v>
      </c>
      <c r="N80" s="18" t="s">
        <v>46</v>
      </c>
      <c r="O80" s="18" t="s">
        <v>38</v>
      </c>
    </row>
    <row r="81" spans="1:15" ht="69" customHeight="1" x14ac:dyDescent="0.25">
      <c r="A81" s="6">
        <v>67</v>
      </c>
      <c r="B81" s="7">
        <v>72</v>
      </c>
      <c r="C81" s="8">
        <v>7200000</v>
      </c>
      <c r="D81" s="9" t="s">
        <v>117</v>
      </c>
      <c r="E81" s="10" t="s">
        <v>34</v>
      </c>
      <c r="F81" s="9">
        <v>839</v>
      </c>
      <c r="G81" s="9" t="s">
        <v>53</v>
      </c>
      <c r="H81" s="9">
        <v>1</v>
      </c>
      <c r="I81" s="9">
        <v>45296561000</v>
      </c>
      <c r="J81" s="9" t="s">
        <v>36</v>
      </c>
      <c r="K81" s="11">
        <f>'[1]ИТ-проекты, расходы'!$H$185*1000</f>
        <v>1500000</v>
      </c>
      <c r="L81" s="12">
        <v>42036</v>
      </c>
      <c r="M81" s="12">
        <v>42036</v>
      </c>
      <c r="N81" s="10" t="s">
        <v>37</v>
      </c>
      <c r="O81" s="10" t="s">
        <v>38</v>
      </c>
    </row>
    <row r="82" spans="1:15" ht="69.75" customHeight="1" x14ac:dyDescent="0.25">
      <c r="A82" s="6">
        <v>68</v>
      </c>
      <c r="B82" s="7">
        <v>72</v>
      </c>
      <c r="C82" s="8">
        <v>7200000</v>
      </c>
      <c r="D82" s="9" t="s">
        <v>159</v>
      </c>
      <c r="E82" s="10" t="s">
        <v>34</v>
      </c>
      <c r="F82" s="9">
        <v>839</v>
      </c>
      <c r="G82" s="9" t="s">
        <v>53</v>
      </c>
      <c r="H82" s="9">
        <v>1</v>
      </c>
      <c r="I82" s="9">
        <v>45296561000</v>
      </c>
      <c r="J82" s="9" t="s">
        <v>36</v>
      </c>
      <c r="K82" s="11">
        <f>'[1]ИТ-проекты, расходы'!$H$189*1000</f>
        <v>1713037.8599999999</v>
      </c>
      <c r="L82" s="12">
        <v>42064</v>
      </c>
      <c r="M82" s="12">
        <v>42343</v>
      </c>
      <c r="N82" s="10" t="s">
        <v>46</v>
      </c>
      <c r="O82" s="10" t="s">
        <v>38</v>
      </c>
    </row>
    <row r="83" spans="1:15" ht="69" customHeight="1" x14ac:dyDescent="0.25">
      <c r="A83" s="6">
        <v>69</v>
      </c>
      <c r="B83" s="7">
        <v>72</v>
      </c>
      <c r="C83" s="8">
        <v>7200000</v>
      </c>
      <c r="D83" s="9" t="s">
        <v>118</v>
      </c>
      <c r="E83" s="10" t="s">
        <v>34</v>
      </c>
      <c r="F83" s="9">
        <v>879</v>
      </c>
      <c r="G83" s="9" t="s">
        <v>110</v>
      </c>
      <c r="H83" s="9">
        <v>1</v>
      </c>
      <c r="I83" s="9">
        <v>45296561000</v>
      </c>
      <c r="J83" s="9" t="s">
        <v>36</v>
      </c>
      <c r="K83" s="11">
        <f>'[1]ИТ-проекты, расходы'!$H$194*1000</f>
        <v>5000000</v>
      </c>
      <c r="L83" s="12">
        <v>42095</v>
      </c>
      <c r="M83" s="12">
        <v>42248</v>
      </c>
      <c r="N83" s="10" t="s">
        <v>37</v>
      </c>
      <c r="O83" s="10" t="s">
        <v>38</v>
      </c>
    </row>
    <row r="84" spans="1:15" ht="61.5" customHeight="1" x14ac:dyDescent="0.25">
      <c r="A84" s="6">
        <v>70</v>
      </c>
      <c r="B84" s="7">
        <v>72</v>
      </c>
      <c r="C84" s="8">
        <v>7200000</v>
      </c>
      <c r="D84" s="9" t="s">
        <v>119</v>
      </c>
      <c r="E84" s="10" t="s">
        <v>34</v>
      </c>
      <c r="F84" s="9">
        <v>879</v>
      </c>
      <c r="G84" s="9" t="s">
        <v>110</v>
      </c>
      <c r="H84" s="9">
        <v>1</v>
      </c>
      <c r="I84" s="9">
        <v>45296561000</v>
      </c>
      <c r="J84" s="9" t="s">
        <v>36</v>
      </c>
      <c r="K84" s="11">
        <f>'[1]ИТ-проекты, расходы'!$H$195*1000</f>
        <v>1000000</v>
      </c>
      <c r="L84" s="12">
        <v>42064</v>
      </c>
      <c r="M84" s="12">
        <v>42217</v>
      </c>
      <c r="N84" s="10" t="s">
        <v>37</v>
      </c>
      <c r="O84" s="10" t="s">
        <v>38</v>
      </c>
    </row>
    <row r="85" spans="1:15" ht="68.25" customHeight="1" x14ac:dyDescent="0.25">
      <c r="A85" s="6">
        <v>71</v>
      </c>
      <c r="B85" s="7">
        <v>72</v>
      </c>
      <c r="C85" s="8">
        <v>7200000</v>
      </c>
      <c r="D85" s="9" t="s">
        <v>120</v>
      </c>
      <c r="E85" s="10" t="s">
        <v>34</v>
      </c>
      <c r="F85" s="9">
        <v>839</v>
      </c>
      <c r="G85" s="9" t="s">
        <v>53</v>
      </c>
      <c r="H85" s="9">
        <v>1</v>
      </c>
      <c r="I85" s="9">
        <v>45296561000</v>
      </c>
      <c r="J85" s="9" t="s">
        <v>36</v>
      </c>
      <c r="K85" s="11">
        <f>'[1]ИТ-проекты, расходы'!$H$196*1000</f>
        <v>1500000</v>
      </c>
      <c r="L85" s="12">
        <v>42217</v>
      </c>
      <c r="M85" s="12">
        <v>42369</v>
      </c>
      <c r="N85" s="10" t="s">
        <v>37</v>
      </c>
      <c r="O85" s="10" t="s">
        <v>38</v>
      </c>
    </row>
    <row r="86" spans="1:15" ht="61.5" customHeight="1" x14ac:dyDescent="0.25">
      <c r="A86" s="6">
        <v>72</v>
      </c>
      <c r="B86" s="7">
        <v>72</v>
      </c>
      <c r="C86" s="8">
        <v>7200000</v>
      </c>
      <c r="D86" s="9" t="s">
        <v>121</v>
      </c>
      <c r="E86" s="10" t="s">
        <v>34</v>
      </c>
      <c r="F86" s="9">
        <v>839</v>
      </c>
      <c r="G86" s="9" t="s">
        <v>53</v>
      </c>
      <c r="H86" s="9">
        <v>1</v>
      </c>
      <c r="I86" s="9">
        <v>45296561000</v>
      </c>
      <c r="J86" s="9" t="s">
        <v>36</v>
      </c>
      <c r="K86" s="11">
        <f>'[1]ИТ-проекты, расходы'!$H$198*1000</f>
        <v>1200000</v>
      </c>
      <c r="L86" s="12">
        <v>42095</v>
      </c>
      <c r="M86" s="12">
        <v>42339</v>
      </c>
      <c r="N86" s="10" t="s">
        <v>37</v>
      </c>
      <c r="O86" s="10" t="s">
        <v>38</v>
      </c>
    </row>
    <row r="87" spans="1:15" ht="61.5" customHeight="1" x14ac:dyDescent="0.25">
      <c r="A87" s="6">
        <v>73</v>
      </c>
      <c r="B87" s="7">
        <v>72</v>
      </c>
      <c r="C87" s="8">
        <v>7200000</v>
      </c>
      <c r="D87" s="9" t="s">
        <v>122</v>
      </c>
      <c r="E87" s="10" t="s">
        <v>34</v>
      </c>
      <c r="F87" s="9">
        <v>839</v>
      </c>
      <c r="G87" s="9" t="s">
        <v>53</v>
      </c>
      <c r="H87" s="9">
        <v>1</v>
      </c>
      <c r="I87" s="9">
        <v>45296561000</v>
      </c>
      <c r="J87" s="9" t="s">
        <v>36</v>
      </c>
      <c r="K87" s="11">
        <f>'[1]ИТ-проекты, расходы'!$H$199*1000</f>
        <v>600000</v>
      </c>
      <c r="L87" s="12">
        <v>42095</v>
      </c>
      <c r="M87" s="12">
        <v>42339</v>
      </c>
      <c r="N87" s="10" t="s">
        <v>37</v>
      </c>
      <c r="O87" s="10" t="s">
        <v>38</v>
      </c>
    </row>
    <row r="88" spans="1:15" ht="65.25" customHeight="1" x14ac:dyDescent="0.25">
      <c r="A88" s="6">
        <v>74</v>
      </c>
      <c r="B88" s="7">
        <v>72</v>
      </c>
      <c r="C88" s="8">
        <v>7241000</v>
      </c>
      <c r="D88" s="9" t="s">
        <v>139</v>
      </c>
      <c r="E88" s="10" t="s">
        <v>34</v>
      </c>
      <c r="F88" s="9">
        <v>839</v>
      </c>
      <c r="G88" s="9" t="s">
        <v>53</v>
      </c>
      <c r="H88" s="9">
        <v>1</v>
      </c>
      <c r="I88" s="9">
        <v>45296561000</v>
      </c>
      <c r="J88" s="9" t="s">
        <v>36</v>
      </c>
      <c r="K88" s="14">
        <v>545000</v>
      </c>
      <c r="L88" s="19">
        <v>42156</v>
      </c>
      <c r="M88" s="19">
        <v>42522</v>
      </c>
      <c r="N88" s="10" t="s">
        <v>37</v>
      </c>
      <c r="O88" s="10" t="s">
        <v>38</v>
      </c>
    </row>
    <row r="89" spans="1:15" ht="62.25" customHeight="1" x14ac:dyDescent="0.25">
      <c r="A89" s="6">
        <v>75</v>
      </c>
      <c r="B89" s="7">
        <v>72</v>
      </c>
      <c r="C89" s="8">
        <v>7230010</v>
      </c>
      <c r="D89" s="9" t="s">
        <v>140</v>
      </c>
      <c r="E89" s="10" t="s">
        <v>34</v>
      </c>
      <c r="F89" s="9">
        <v>839</v>
      </c>
      <c r="G89" s="9" t="s">
        <v>53</v>
      </c>
      <c r="H89" s="9">
        <v>1</v>
      </c>
      <c r="I89" s="9">
        <v>45296561000</v>
      </c>
      <c r="J89" s="9" t="s">
        <v>36</v>
      </c>
      <c r="K89" s="14">
        <v>30000</v>
      </c>
      <c r="L89" s="19">
        <v>42156</v>
      </c>
      <c r="M89" s="19">
        <v>42343</v>
      </c>
      <c r="N89" s="10" t="s">
        <v>37</v>
      </c>
      <c r="O89" s="10" t="s">
        <v>38</v>
      </c>
    </row>
    <row r="90" spans="1:15" ht="53.25" customHeight="1" x14ac:dyDescent="0.25">
      <c r="A90" s="6">
        <v>76</v>
      </c>
      <c r="B90" s="7">
        <v>52</v>
      </c>
      <c r="C90" s="8">
        <v>5235020</v>
      </c>
      <c r="D90" s="9" t="s">
        <v>141</v>
      </c>
      <c r="E90" s="10" t="s">
        <v>34</v>
      </c>
      <c r="F90" s="9">
        <v>839</v>
      </c>
      <c r="G90" s="9" t="s">
        <v>53</v>
      </c>
      <c r="H90" s="9">
        <v>1</v>
      </c>
      <c r="I90" s="9">
        <v>45296561000</v>
      </c>
      <c r="J90" s="9" t="s">
        <v>36</v>
      </c>
      <c r="K90" s="11">
        <v>5526000</v>
      </c>
      <c r="L90" s="19">
        <v>42156</v>
      </c>
      <c r="M90" s="19">
        <v>42186</v>
      </c>
      <c r="N90" s="10" t="s">
        <v>37</v>
      </c>
      <c r="O90" s="10" t="s">
        <v>38</v>
      </c>
    </row>
    <row r="91" spans="1:15" ht="44.25" customHeight="1" x14ac:dyDescent="0.25">
      <c r="A91" s="6">
        <v>77</v>
      </c>
      <c r="B91" s="7">
        <v>70</v>
      </c>
      <c r="C91" s="8">
        <v>7010020</v>
      </c>
      <c r="D91" s="9" t="s">
        <v>158</v>
      </c>
      <c r="E91" s="10" t="s">
        <v>34</v>
      </c>
      <c r="F91" s="9">
        <v>796</v>
      </c>
      <c r="G91" s="9" t="s">
        <v>124</v>
      </c>
      <c r="H91" s="9">
        <v>10</v>
      </c>
      <c r="I91" s="9">
        <v>45296561000</v>
      </c>
      <c r="J91" s="9" t="s">
        <v>36</v>
      </c>
      <c r="K91" s="11">
        <v>924000</v>
      </c>
      <c r="L91" s="19">
        <v>42095</v>
      </c>
      <c r="M91" s="19">
        <v>42430</v>
      </c>
      <c r="N91" s="10" t="s">
        <v>37</v>
      </c>
      <c r="O91" s="10" t="s">
        <v>38</v>
      </c>
    </row>
    <row r="92" spans="1:15" ht="56.25" x14ac:dyDescent="0.25">
      <c r="A92" s="6">
        <v>78</v>
      </c>
      <c r="B92" s="7">
        <v>72</v>
      </c>
      <c r="C92" s="8">
        <v>7200000</v>
      </c>
      <c r="D92" s="9" t="s">
        <v>125</v>
      </c>
      <c r="E92" s="10" t="s">
        <v>34</v>
      </c>
      <c r="F92" s="9">
        <v>839</v>
      </c>
      <c r="G92" s="9" t="s">
        <v>53</v>
      </c>
      <c r="H92" s="9">
        <v>1</v>
      </c>
      <c r="I92" s="9">
        <v>45296561000</v>
      </c>
      <c r="J92" s="9" t="s">
        <v>36</v>
      </c>
      <c r="K92" s="11">
        <v>1800000</v>
      </c>
      <c r="L92" s="19">
        <v>42095</v>
      </c>
      <c r="M92" s="19">
        <v>42343</v>
      </c>
      <c r="N92" s="10" t="s">
        <v>37</v>
      </c>
      <c r="O92" s="10" t="s">
        <v>38</v>
      </c>
    </row>
    <row r="93" spans="1:15" ht="56.25" x14ac:dyDescent="0.25">
      <c r="A93" s="6">
        <v>79</v>
      </c>
      <c r="B93" s="7">
        <v>22</v>
      </c>
      <c r="C93" s="8">
        <v>2200000</v>
      </c>
      <c r="D93" s="9" t="s">
        <v>126</v>
      </c>
      <c r="E93" s="10" t="s">
        <v>34</v>
      </c>
      <c r="F93" s="9">
        <v>796</v>
      </c>
      <c r="G93" s="9" t="s">
        <v>124</v>
      </c>
      <c r="H93" s="9">
        <v>50000</v>
      </c>
      <c r="I93" s="9">
        <v>45296561000</v>
      </c>
      <c r="J93" s="9" t="s">
        <v>36</v>
      </c>
      <c r="K93" s="11">
        <v>1000000</v>
      </c>
      <c r="L93" s="19">
        <v>42095</v>
      </c>
      <c r="M93" s="19">
        <v>42156</v>
      </c>
      <c r="N93" s="10" t="s">
        <v>42</v>
      </c>
      <c r="O93" s="10" t="s">
        <v>47</v>
      </c>
    </row>
    <row r="94" spans="1:15" ht="64.5" customHeight="1" x14ac:dyDescent="0.25">
      <c r="A94" s="6">
        <v>80</v>
      </c>
      <c r="B94" s="7">
        <v>72</v>
      </c>
      <c r="C94" s="8">
        <v>7200000</v>
      </c>
      <c r="D94" s="9" t="s">
        <v>129</v>
      </c>
      <c r="E94" s="10" t="s">
        <v>34</v>
      </c>
      <c r="F94" s="9">
        <v>362</v>
      </c>
      <c r="G94" s="9" t="s">
        <v>130</v>
      </c>
      <c r="H94" s="9">
        <v>3</v>
      </c>
      <c r="I94" s="9">
        <v>45296561000</v>
      </c>
      <c r="J94" s="9" t="s">
        <v>36</v>
      </c>
      <c r="K94" s="11">
        <v>750000</v>
      </c>
      <c r="L94" s="19">
        <v>42095</v>
      </c>
      <c r="M94" s="19">
        <v>42186</v>
      </c>
      <c r="N94" s="10" t="s">
        <v>37</v>
      </c>
      <c r="O94" s="10" t="s">
        <v>38</v>
      </c>
    </row>
    <row r="95" spans="1:15" ht="75.75" customHeight="1" x14ac:dyDescent="0.25">
      <c r="A95" s="6">
        <v>81</v>
      </c>
      <c r="B95" s="7">
        <v>72</v>
      </c>
      <c r="C95" s="8">
        <v>7200000</v>
      </c>
      <c r="D95" s="9" t="s">
        <v>131</v>
      </c>
      <c r="E95" s="10" t="s">
        <v>34</v>
      </c>
      <c r="F95" s="9">
        <v>366</v>
      </c>
      <c r="G95" s="9" t="s">
        <v>132</v>
      </c>
      <c r="H95" s="9">
        <v>3</v>
      </c>
      <c r="I95" s="9">
        <v>45296561000</v>
      </c>
      <c r="J95" s="9" t="s">
        <v>36</v>
      </c>
      <c r="K95" s="11">
        <v>1000000</v>
      </c>
      <c r="L95" s="19">
        <v>42064</v>
      </c>
      <c r="M95" s="19">
        <v>43160</v>
      </c>
      <c r="N95" s="10" t="s">
        <v>37</v>
      </c>
      <c r="O95" s="10" t="s">
        <v>38</v>
      </c>
    </row>
    <row r="96" spans="1:15" ht="56.25" x14ac:dyDescent="0.25">
      <c r="A96" s="6">
        <v>82</v>
      </c>
      <c r="B96" s="7">
        <v>72</v>
      </c>
      <c r="C96" s="8">
        <v>7200000</v>
      </c>
      <c r="D96" s="9" t="s">
        <v>133</v>
      </c>
      <c r="E96" s="10" t="s">
        <v>34</v>
      </c>
      <c r="F96" s="9">
        <v>796</v>
      </c>
      <c r="G96" s="9" t="s">
        <v>84</v>
      </c>
      <c r="H96" s="9">
        <v>250</v>
      </c>
      <c r="I96" s="9">
        <v>45296561000</v>
      </c>
      <c r="J96" s="9" t="s">
        <v>36</v>
      </c>
      <c r="K96" s="11">
        <v>750000</v>
      </c>
      <c r="L96" s="19">
        <v>42064</v>
      </c>
      <c r="M96" s="19">
        <v>42095</v>
      </c>
      <c r="N96" s="10" t="s">
        <v>42</v>
      </c>
      <c r="O96" s="10" t="s">
        <v>47</v>
      </c>
    </row>
    <row r="97" spans="1:15" ht="56.25" x14ac:dyDescent="0.25">
      <c r="A97" s="6">
        <v>83</v>
      </c>
      <c r="B97" s="7">
        <v>22</v>
      </c>
      <c r="C97" s="8">
        <v>2200000</v>
      </c>
      <c r="D97" s="9" t="s">
        <v>134</v>
      </c>
      <c r="E97" s="10" t="s">
        <v>34</v>
      </c>
      <c r="F97" s="9">
        <v>839</v>
      </c>
      <c r="G97" s="9" t="s">
        <v>53</v>
      </c>
      <c r="H97" s="9">
        <v>1</v>
      </c>
      <c r="I97" s="9">
        <v>45296561000</v>
      </c>
      <c r="J97" s="9" t="s">
        <v>36</v>
      </c>
      <c r="K97" s="11">
        <v>12000000</v>
      </c>
      <c r="L97" s="19">
        <v>42036</v>
      </c>
      <c r="M97" s="19">
        <v>42401</v>
      </c>
      <c r="N97" s="10" t="s">
        <v>37</v>
      </c>
      <c r="O97" s="10" t="s">
        <v>38</v>
      </c>
    </row>
    <row r="98" spans="1:15" ht="60" customHeight="1" x14ac:dyDescent="0.25">
      <c r="A98" s="6">
        <v>84</v>
      </c>
      <c r="B98" s="7">
        <v>70</v>
      </c>
      <c r="C98" s="8">
        <v>7010020</v>
      </c>
      <c r="D98" s="9" t="s">
        <v>136</v>
      </c>
      <c r="E98" s="10" t="s">
        <v>34</v>
      </c>
      <c r="F98" s="9">
        <v>55</v>
      </c>
      <c r="G98" s="9" t="s">
        <v>135</v>
      </c>
      <c r="H98" s="9">
        <v>650</v>
      </c>
      <c r="I98" s="9">
        <v>45296561000</v>
      </c>
      <c r="J98" s="9" t="s">
        <v>36</v>
      </c>
      <c r="K98" s="11">
        <v>17114563.18</v>
      </c>
      <c r="L98" s="19">
        <v>42036</v>
      </c>
      <c r="M98" s="19">
        <v>42339</v>
      </c>
      <c r="N98" s="10" t="s">
        <v>37</v>
      </c>
      <c r="O98" s="10" t="s">
        <v>38</v>
      </c>
    </row>
    <row r="99" spans="1:15" ht="67.5" customHeight="1" x14ac:dyDescent="0.25">
      <c r="A99" s="6">
        <v>85</v>
      </c>
      <c r="B99" s="7">
        <v>74</v>
      </c>
      <c r="C99" s="8">
        <v>7490000</v>
      </c>
      <c r="D99" s="9" t="s">
        <v>137</v>
      </c>
      <c r="E99" s="10" t="s">
        <v>34</v>
      </c>
      <c r="F99" s="9">
        <v>362</v>
      </c>
      <c r="G99" s="9" t="s">
        <v>130</v>
      </c>
      <c r="H99" s="9">
        <v>11</v>
      </c>
      <c r="I99" s="9">
        <v>45296561000</v>
      </c>
      <c r="J99" s="9" t="s">
        <v>36</v>
      </c>
      <c r="K99" s="11">
        <v>750000000</v>
      </c>
      <c r="L99" s="19">
        <v>42036</v>
      </c>
      <c r="M99" s="19">
        <v>42339</v>
      </c>
      <c r="N99" s="10" t="s">
        <v>37</v>
      </c>
      <c r="O99" s="10" t="s">
        <v>38</v>
      </c>
    </row>
    <row r="100" spans="1:15" s="39" customFormat="1" ht="67.5" customHeight="1" x14ac:dyDescent="0.25">
      <c r="A100" s="6">
        <v>86</v>
      </c>
      <c r="B100" s="7">
        <v>72</v>
      </c>
      <c r="C100" s="8">
        <v>7200000</v>
      </c>
      <c r="D100" s="9" t="s">
        <v>138</v>
      </c>
      <c r="E100" s="10" t="s">
        <v>34</v>
      </c>
      <c r="F100" s="9">
        <v>839</v>
      </c>
      <c r="G100" s="9" t="s">
        <v>53</v>
      </c>
      <c r="H100" s="9">
        <v>1</v>
      </c>
      <c r="I100" s="9">
        <v>45296561000</v>
      </c>
      <c r="J100" s="9" t="s">
        <v>36</v>
      </c>
      <c r="K100" s="11">
        <v>735000</v>
      </c>
      <c r="L100" s="19">
        <v>42036</v>
      </c>
      <c r="M100" s="19">
        <v>42036</v>
      </c>
      <c r="N100" s="10" t="s">
        <v>37</v>
      </c>
      <c r="O100" s="10" t="s">
        <v>38</v>
      </c>
    </row>
    <row r="101" spans="1:15" s="39" customFormat="1" ht="67.5" customHeight="1" x14ac:dyDescent="0.25">
      <c r="A101" s="6">
        <v>87</v>
      </c>
      <c r="B101" s="7">
        <v>80</v>
      </c>
      <c r="C101" s="8">
        <v>800000</v>
      </c>
      <c r="D101" s="9" t="s">
        <v>127</v>
      </c>
      <c r="E101" s="10" t="s">
        <v>34</v>
      </c>
      <c r="F101" s="9">
        <v>792</v>
      </c>
      <c r="G101" s="9" t="s">
        <v>128</v>
      </c>
      <c r="H101" s="9">
        <v>20</v>
      </c>
      <c r="I101" s="9">
        <v>45296561000</v>
      </c>
      <c r="J101" s="9" t="s">
        <v>36</v>
      </c>
      <c r="K101" s="11">
        <v>672000</v>
      </c>
      <c r="L101" s="19">
        <v>42095</v>
      </c>
      <c r="M101" s="19">
        <v>42095</v>
      </c>
      <c r="N101" s="10" t="s">
        <v>37</v>
      </c>
      <c r="O101" s="10" t="s">
        <v>38</v>
      </c>
    </row>
    <row r="102" spans="1:15" s="39" customFormat="1" ht="67.5" customHeight="1" x14ac:dyDescent="0.25">
      <c r="A102" s="6">
        <v>88</v>
      </c>
      <c r="B102" s="7">
        <v>70</v>
      </c>
      <c r="C102" s="8">
        <v>7010020</v>
      </c>
      <c r="D102" s="9" t="s">
        <v>142</v>
      </c>
      <c r="E102" s="10" t="s">
        <v>34</v>
      </c>
      <c r="F102" s="9">
        <v>796</v>
      </c>
      <c r="G102" s="9" t="s">
        <v>124</v>
      </c>
      <c r="H102" s="9">
        <v>8</v>
      </c>
      <c r="I102" s="9">
        <v>45296561000</v>
      </c>
      <c r="J102" s="9" t="s">
        <v>36</v>
      </c>
      <c r="K102" s="11">
        <v>668800</v>
      </c>
      <c r="L102" s="19">
        <v>42005</v>
      </c>
      <c r="M102" s="19">
        <v>42339</v>
      </c>
      <c r="N102" s="10" t="s">
        <v>37</v>
      </c>
      <c r="O102" s="10" t="s">
        <v>38</v>
      </c>
    </row>
    <row r="103" spans="1:15" ht="54.75" customHeight="1" x14ac:dyDescent="0.25">
      <c r="A103" s="6">
        <v>89</v>
      </c>
      <c r="B103" s="7">
        <v>64</v>
      </c>
      <c r="C103" s="8">
        <v>6410000</v>
      </c>
      <c r="D103" s="9" t="s">
        <v>161</v>
      </c>
      <c r="E103" s="10" t="s">
        <v>34</v>
      </c>
      <c r="F103" s="9">
        <v>839</v>
      </c>
      <c r="G103" s="9" t="s">
        <v>53</v>
      </c>
      <c r="H103" s="9">
        <v>1</v>
      </c>
      <c r="I103" s="9">
        <v>45296561000</v>
      </c>
      <c r="J103" s="9" t="s">
        <v>36</v>
      </c>
      <c r="K103" s="11">
        <v>17000000</v>
      </c>
      <c r="L103" s="19">
        <v>42064</v>
      </c>
      <c r="M103" s="19">
        <v>42339</v>
      </c>
      <c r="N103" s="10" t="s">
        <v>37</v>
      </c>
      <c r="O103" s="10" t="s">
        <v>38</v>
      </c>
    </row>
    <row r="104" spans="1:15" ht="60" customHeight="1" x14ac:dyDescent="0.25">
      <c r="A104" s="6">
        <v>90</v>
      </c>
      <c r="B104" s="7" t="s">
        <v>163</v>
      </c>
      <c r="C104" s="8">
        <v>3610000</v>
      </c>
      <c r="D104" s="9" t="s">
        <v>162</v>
      </c>
      <c r="E104" s="10" t="s">
        <v>34</v>
      </c>
      <c r="F104" s="9">
        <v>839</v>
      </c>
      <c r="G104" s="9" t="s">
        <v>53</v>
      </c>
      <c r="H104" s="9">
        <v>2</v>
      </c>
      <c r="I104" s="9">
        <v>45296561000</v>
      </c>
      <c r="J104" s="9" t="s">
        <v>36</v>
      </c>
      <c r="K104" s="11">
        <v>923900</v>
      </c>
      <c r="L104" s="19">
        <v>42064</v>
      </c>
      <c r="M104" s="19">
        <v>42095</v>
      </c>
      <c r="N104" s="10" t="s">
        <v>42</v>
      </c>
      <c r="O104" s="10" t="s">
        <v>47</v>
      </c>
    </row>
    <row r="105" spans="1:15" s="39" customFormat="1" ht="60" customHeight="1" x14ac:dyDescent="0.25">
      <c r="A105" s="6">
        <v>91</v>
      </c>
      <c r="B105" s="7">
        <v>22</v>
      </c>
      <c r="C105" s="8">
        <v>2200000</v>
      </c>
      <c r="D105" s="9" t="s">
        <v>164</v>
      </c>
      <c r="E105" s="10" t="s">
        <v>34</v>
      </c>
      <c r="F105" s="9">
        <v>839</v>
      </c>
      <c r="G105" s="9" t="s">
        <v>53</v>
      </c>
      <c r="H105" s="9">
        <v>1</v>
      </c>
      <c r="I105" s="9">
        <v>45296561000</v>
      </c>
      <c r="J105" s="9" t="s">
        <v>36</v>
      </c>
      <c r="K105" s="11">
        <v>2000000</v>
      </c>
      <c r="L105" s="19">
        <v>42125</v>
      </c>
      <c r="M105" s="19">
        <v>42522</v>
      </c>
      <c r="N105" s="10" t="s">
        <v>42</v>
      </c>
      <c r="O105" s="10" t="s">
        <v>47</v>
      </c>
    </row>
    <row r="106" spans="1:15" s="39" customFormat="1" ht="60" customHeight="1" x14ac:dyDescent="0.25">
      <c r="A106" s="6">
        <v>92</v>
      </c>
      <c r="B106" s="7">
        <v>22</v>
      </c>
      <c r="C106" s="8">
        <v>2200000</v>
      </c>
      <c r="D106" s="9" t="s">
        <v>164</v>
      </c>
      <c r="E106" s="10" t="s">
        <v>34</v>
      </c>
      <c r="F106" s="9">
        <v>839</v>
      </c>
      <c r="G106" s="9" t="s">
        <v>53</v>
      </c>
      <c r="H106" s="9">
        <v>1</v>
      </c>
      <c r="I106" s="9">
        <v>45296561000</v>
      </c>
      <c r="J106" s="9" t="s">
        <v>36</v>
      </c>
      <c r="K106" s="11">
        <v>1600000</v>
      </c>
      <c r="L106" s="19">
        <v>42125</v>
      </c>
      <c r="M106" s="19">
        <v>42522</v>
      </c>
      <c r="N106" s="10" t="s">
        <v>42</v>
      </c>
      <c r="O106" s="10" t="s">
        <v>47</v>
      </c>
    </row>
    <row r="107" spans="1:15" s="39" customFormat="1" ht="60" customHeight="1" x14ac:dyDescent="0.25">
      <c r="A107" s="6">
        <v>93</v>
      </c>
      <c r="B107" s="7">
        <v>74</v>
      </c>
      <c r="C107" s="8">
        <v>7490000</v>
      </c>
      <c r="D107" s="9" t="s">
        <v>165</v>
      </c>
      <c r="E107" s="10" t="s">
        <v>34</v>
      </c>
      <c r="F107" s="9">
        <v>839</v>
      </c>
      <c r="G107" s="9" t="s">
        <v>53</v>
      </c>
      <c r="H107" s="9">
        <v>1</v>
      </c>
      <c r="I107" s="9">
        <v>45296561000</v>
      </c>
      <c r="J107" s="9" t="s">
        <v>36</v>
      </c>
      <c r="K107" s="11">
        <v>14000000</v>
      </c>
      <c r="L107" s="19">
        <v>42156</v>
      </c>
      <c r="M107" s="19">
        <v>42339</v>
      </c>
      <c r="N107" s="10" t="s">
        <v>37</v>
      </c>
      <c r="O107" s="10" t="s">
        <v>38</v>
      </c>
    </row>
    <row r="108" spans="1:15" s="39" customFormat="1" ht="60" customHeight="1" x14ac:dyDescent="0.25">
      <c r="A108" s="6">
        <v>94</v>
      </c>
      <c r="B108" s="7">
        <v>74</v>
      </c>
      <c r="C108" s="8">
        <v>7400000</v>
      </c>
      <c r="D108" s="9" t="s">
        <v>166</v>
      </c>
      <c r="E108" s="10" t="s">
        <v>34</v>
      </c>
      <c r="F108" s="9">
        <v>839</v>
      </c>
      <c r="G108" s="9" t="s">
        <v>53</v>
      </c>
      <c r="H108" s="9">
        <v>1</v>
      </c>
      <c r="I108" s="9">
        <v>45296561000</v>
      </c>
      <c r="J108" s="9" t="s">
        <v>36</v>
      </c>
      <c r="K108" s="11">
        <v>3000000</v>
      </c>
      <c r="L108" s="19">
        <v>42156</v>
      </c>
      <c r="M108" s="19">
        <v>42217</v>
      </c>
      <c r="N108" s="10" t="s">
        <v>46</v>
      </c>
      <c r="O108" s="10" t="s">
        <v>47</v>
      </c>
    </row>
    <row r="109" spans="1:15" s="39" customFormat="1" ht="60" customHeight="1" x14ac:dyDescent="0.25">
      <c r="A109" s="6">
        <v>95</v>
      </c>
      <c r="B109" s="7">
        <v>22</v>
      </c>
      <c r="C109" s="8">
        <v>2200000</v>
      </c>
      <c r="D109" s="9" t="s">
        <v>164</v>
      </c>
      <c r="E109" s="10" t="s">
        <v>34</v>
      </c>
      <c r="F109" s="9">
        <v>839</v>
      </c>
      <c r="G109" s="9" t="s">
        <v>53</v>
      </c>
      <c r="H109" s="9">
        <v>1</v>
      </c>
      <c r="I109" s="9">
        <v>45296561000</v>
      </c>
      <c r="J109" s="9" t="s">
        <v>36</v>
      </c>
      <c r="K109" s="11">
        <v>4950000</v>
      </c>
      <c r="L109" s="19">
        <v>42217</v>
      </c>
      <c r="M109" s="19">
        <v>42248</v>
      </c>
      <c r="N109" s="10" t="s">
        <v>42</v>
      </c>
      <c r="O109" s="10" t="s">
        <v>47</v>
      </c>
    </row>
    <row r="110" spans="1:15" s="39" customFormat="1" ht="60" customHeight="1" x14ac:dyDescent="0.25">
      <c r="A110" s="6">
        <v>96</v>
      </c>
      <c r="B110" s="7">
        <v>72</v>
      </c>
      <c r="C110" s="8">
        <v>7200000</v>
      </c>
      <c r="D110" s="9" t="s">
        <v>167</v>
      </c>
      <c r="E110" s="10" t="s">
        <v>34</v>
      </c>
      <c r="F110" s="9">
        <v>839</v>
      </c>
      <c r="G110" s="9" t="s">
        <v>53</v>
      </c>
      <c r="H110" s="9">
        <v>1</v>
      </c>
      <c r="I110" s="9">
        <v>45296561000</v>
      </c>
      <c r="J110" s="9" t="s">
        <v>36</v>
      </c>
      <c r="K110" s="14">
        <v>251000</v>
      </c>
      <c r="L110" s="19">
        <v>42248</v>
      </c>
      <c r="M110" s="19">
        <v>42705</v>
      </c>
      <c r="N110" s="10" t="s">
        <v>37</v>
      </c>
      <c r="O110" s="10" t="s">
        <v>38</v>
      </c>
    </row>
    <row r="111" spans="1:15" s="39" customFormat="1" ht="60" customHeight="1" x14ac:dyDescent="0.25">
      <c r="A111" s="6">
        <v>97</v>
      </c>
      <c r="B111" s="7">
        <v>74</v>
      </c>
      <c r="C111" s="8">
        <v>7490000</v>
      </c>
      <c r="D111" s="9" t="s">
        <v>168</v>
      </c>
      <c r="E111" s="10" t="s">
        <v>34</v>
      </c>
      <c r="F111" s="9">
        <v>362</v>
      </c>
      <c r="G111" s="9" t="s">
        <v>130</v>
      </c>
      <c r="H111" s="9">
        <v>12</v>
      </c>
      <c r="I111" s="9">
        <v>45296561000</v>
      </c>
      <c r="J111" s="9" t="s">
        <v>36</v>
      </c>
      <c r="K111" s="11">
        <v>3000000</v>
      </c>
      <c r="L111" s="19">
        <v>42248</v>
      </c>
      <c r="M111" s="19">
        <v>42614</v>
      </c>
      <c r="N111" s="10" t="s">
        <v>37</v>
      </c>
      <c r="O111" s="10" t="s">
        <v>38</v>
      </c>
    </row>
    <row r="112" spans="1:15" s="39" customFormat="1" ht="60" customHeight="1" x14ac:dyDescent="0.25">
      <c r="A112" s="6">
        <v>98</v>
      </c>
      <c r="B112" s="7">
        <v>72</v>
      </c>
      <c r="C112" s="8">
        <v>7200000</v>
      </c>
      <c r="D112" s="9" t="s">
        <v>169</v>
      </c>
      <c r="E112" s="10" t="s">
        <v>34</v>
      </c>
      <c r="F112" s="9">
        <v>362</v>
      </c>
      <c r="G112" s="9" t="s">
        <v>130</v>
      </c>
      <c r="H112" s="9">
        <v>6</v>
      </c>
      <c r="I112" s="9">
        <v>45296561000</v>
      </c>
      <c r="J112" s="9" t="s">
        <v>36</v>
      </c>
      <c r="K112" s="11">
        <v>144000</v>
      </c>
      <c r="L112" s="19">
        <v>42217</v>
      </c>
      <c r="M112" s="19">
        <v>42401</v>
      </c>
      <c r="N112" s="10" t="s">
        <v>37</v>
      </c>
      <c r="O112" s="10" t="s">
        <v>38</v>
      </c>
    </row>
    <row r="113" spans="1:15" s="39" customFormat="1" ht="69.75" customHeight="1" x14ac:dyDescent="0.25">
      <c r="A113" s="6">
        <v>99</v>
      </c>
      <c r="B113" s="7">
        <v>22</v>
      </c>
      <c r="C113" s="8">
        <v>2200000</v>
      </c>
      <c r="D113" s="9" t="s">
        <v>170</v>
      </c>
      <c r="E113" s="10" t="s">
        <v>34</v>
      </c>
      <c r="F113" s="9">
        <v>839</v>
      </c>
      <c r="G113" s="9" t="s">
        <v>53</v>
      </c>
      <c r="H113" s="9">
        <v>1</v>
      </c>
      <c r="I113" s="9">
        <v>45296561000</v>
      </c>
      <c r="J113" s="9" t="s">
        <v>36</v>
      </c>
      <c r="K113" s="11">
        <v>1850000</v>
      </c>
      <c r="L113" s="19">
        <v>42248</v>
      </c>
      <c r="M113" s="19">
        <v>42309</v>
      </c>
      <c r="N113" s="10" t="s">
        <v>42</v>
      </c>
      <c r="O113" s="10" t="s">
        <v>47</v>
      </c>
    </row>
    <row r="114" spans="1:15" s="39" customFormat="1" ht="60" customHeight="1" x14ac:dyDescent="0.25">
      <c r="A114" s="6">
        <v>100</v>
      </c>
      <c r="B114" s="7">
        <v>74</v>
      </c>
      <c r="C114" s="8">
        <v>7490000</v>
      </c>
      <c r="D114" s="9" t="s">
        <v>171</v>
      </c>
      <c r="E114" s="10" t="s">
        <v>34</v>
      </c>
      <c r="F114" s="9">
        <v>839</v>
      </c>
      <c r="G114" s="9" t="s">
        <v>53</v>
      </c>
      <c r="H114" s="9">
        <v>1</v>
      </c>
      <c r="I114" s="9">
        <v>45296561000</v>
      </c>
      <c r="J114" s="9" t="s">
        <v>36</v>
      </c>
      <c r="K114" s="11">
        <v>2375000</v>
      </c>
      <c r="L114" s="19">
        <v>42248</v>
      </c>
      <c r="M114" s="19">
        <v>42248</v>
      </c>
      <c r="N114" s="10" t="s">
        <v>46</v>
      </c>
      <c r="O114" s="10" t="s">
        <v>38</v>
      </c>
    </row>
    <row r="115" spans="1:15" s="39" customFormat="1" ht="60" customHeight="1" x14ac:dyDescent="0.25">
      <c r="A115" s="6">
        <v>101</v>
      </c>
      <c r="B115" s="7">
        <v>22</v>
      </c>
      <c r="C115" s="8">
        <v>2200000</v>
      </c>
      <c r="D115" s="9" t="s">
        <v>170</v>
      </c>
      <c r="E115" s="10" t="s">
        <v>34</v>
      </c>
      <c r="F115" s="9">
        <v>839</v>
      </c>
      <c r="G115" s="9" t="s">
        <v>53</v>
      </c>
      <c r="H115" s="9">
        <v>1</v>
      </c>
      <c r="I115" s="9">
        <v>45296561000</v>
      </c>
      <c r="J115" s="9" t="s">
        <v>36</v>
      </c>
      <c r="K115" s="11">
        <v>1400000</v>
      </c>
      <c r="L115" s="19">
        <v>42248</v>
      </c>
      <c r="M115" s="19">
        <v>42278</v>
      </c>
      <c r="N115" s="10" t="s">
        <v>42</v>
      </c>
      <c r="O115" s="10" t="s">
        <v>47</v>
      </c>
    </row>
    <row r="116" spans="1:15" s="39" customFormat="1" ht="60" customHeight="1" x14ac:dyDescent="0.25">
      <c r="A116" s="6">
        <v>102</v>
      </c>
      <c r="B116" s="7">
        <v>22</v>
      </c>
      <c r="C116" s="8">
        <v>2200000</v>
      </c>
      <c r="D116" s="9" t="s">
        <v>170</v>
      </c>
      <c r="E116" s="10" t="s">
        <v>34</v>
      </c>
      <c r="F116" s="9">
        <v>839</v>
      </c>
      <c r="G116" s="9" t="s">
        <v>53</v>
      </c>
      <c r="H116" s="9">
        <v>1</v>
      </c>
      <c r="I116" s="9">
        <v>45296561000</v>
      </c>
      <c r="J116" s="9" t="s">
        <v>36</v>
      </c>
      <c r="K116" s="11">
        <v>4922500</v>
      </c>
      <c r="L116" s="19">
        <v>42217</v>
      </c>
      <c r="M116" s="19">
        <v>42248</v>
      </c>
      <c r="N116" s="10" t="s">
        <v>42</v>
      </c>
      <c r="O116" s="10" t="s">
        <v>47</v>
      </c>
    </row>
    <row r="117" spans="1:15" s="39" customFormat="1" ht="60" customHeight="1" x14ac:dyDescent="0.25">
      <c r="A117" s="6">
        <v>103</v>
      </c>
      <c r="B117" s="42">
        <v>29</v>
      </c>
      <c r="C117" s="8">
        <v>2920000</v>
      </c>
      <c r="D117" s="9" t="s">
        <v>172</v>
      </c>
      <c r="E117" s="10" t="s">
        <v>34</v>
      </c>
      <c r="F117" s="9">
        <v>839</v>
      </c>
      <c r="G117" s="9" t="s">
        <v>53</v>
      </c>
      <c r="H117" s="9">
        <v>1</v>
      </c>
      <c r="I117" s="9">
        <v>45296561000</v>
      </c>
      <c r="J117" s="9" t="s">
        <v>36</v>
      </c>
      <c r="K117" s="11">
        <v>990000</v>
      </c>
      <c r="L117" s="19">
        <v>42248</v>
      </c>
      <c r="M117" s="19">
        <v>42309</v>
      </c>
      <c r="N117" s="10" t="s">
        <v>42</v>
      </c>
      <c r="O117" s="10" t="s">
        <v>47</v>
      </c>
    </row>
    <row r="118" spans="1:15" s="39" customFormat="1" ht="60" customHeight="1" x14ac:dyDescent="0.25">
      <c r="A118" s="6">
        <v>104</v>
      </c>
      <c r="B118" s="7">
        <v>72</v>
      </c>
      <c r="C118" s="8">
        <v>7200000</v>
      </c>
      <c r="D118" s="9" t="s">
        <v>173</v>
      </c>
      <c r="E118" s="10" t="s">
        <v>34</v>
      </c>
      <c r="F118" s="9">
        <v>839</v>
      </c>
      <c r="G118" s="9" t="s">
        <v>53</v>
      </c>
      <c r="H118" s="9">
        <v>1</v>
      </c>
      <c r="I118" s="9">
        <v>45296561000</v>
      </c>
      <c r="J118" s="9" t="s">
        <v>36</v>
      </c>
      <c r="K118" s="11">
        <v>1300000</v>
      </c>
      <c r="L118" s="19">
        <v>42248</v>
      </c>
      <c r="M118" s="19">
        <v>42339</v>
      </c>
      <c r="N118" s="10" t="s">
        <v>46</v>
      </c>
      <c r="O118" s="10" t="s">
        <v>47</v>
      </c>
    </row>
    <row r="119" spans="1:15" s="39" customFormat="1" ht="60" customHeight="1" x14ac:dyDescent="0.25">
      <c r="A119" s="6">
        <v>105</v>
      </c>
      <c r="B119" s="7">
        <v>22</v>
      </c>
      <c r="C119" s="8">
        <v>2200000</v>
      </c>
      <c r="D119" s="9" t="s">
        <v>174</v>
      </c>
      <c r="E119" s="10" t="s">
        <v>34</v>
      </c>
      <c r="F119" s="9">
        <v>839</v>
      </c>
      <c r="G119" s="9" t="s">
        <v>53</v>
      </c>
      <c r="H119" s="9">
        <v>1</v>
      </c>
      <c r="I119" s="9">
        <v>45296561000</v>
      </c>
      <c r="J119" s="9" t="s">
        <v>36</v>
      </c>
      <c r="K119" s="11">
        <v>3027000</v>
      </c>
      <c r="L119" s="19">
        <v>42278</v>
      </c>
      <c r="M119" s="19">
        <v>42309</v>
      </c>
      <c r="N119" s="10" t="s">
        <v>42</v>
      </c>
      <c r="O119" s="10" t="s">
        <v>47</v>
      </c>
    </row>
    <row r="120" spans="1:15" s="39" customFormat="1" ht="60" customHeight="1" x14ac:dyDescent="0.25">
      <c r="A120" s="6">
        <v>106</v>
      </c>
      <c r="B120" s="7">
        <v>72</v>
      </c>
      <c r="C120" s="8">
        <v>7200000</v>
      </c>
      <c r="D120" s="9" t="s">
        <v>175</v>
      </c>
      <c r="E120" s="10" t="s">
        <v>34</v>
      </c>
      <c r="F120" s="9">
        <v>839</v>
      </c>
      <c r="G120" s="9" t="s">
        <v>53</v>
      </c>
      <c r="H120" s="9">
        <v>1</v>
      </c>
      <c r="I120" s="9">
        <v>45296561000</v>
      </c>
      <c r="J120" s="9" t="s">
        <v>36</v>
      </c>
      <c r="K120" s="11">
        <v>14000000</v>
      </c>
      <c r="L120" s="19">
        <v>42278</v>
      </c>
      <c r="M120" s="19">
        <v>42401</v>
      </c>
      <c r="N120" s="10" t="s">
        <v>75</v>
      </c>
      <c r="O120" s="10" t="s">
        <v>47</v>
      </c>
    </row>
    <row r="121" spans="1:15" s="39" customFormat="1" ht="60" customHeight="1" x14ac:dyDescent="0.25">
      <c r="A121" s="6">
        <v>107</v>
      </c>
      <c r="B121" s="7">
        <v>22</v>
      </c>
      <c r="C121" s="8">
        <v>2200000</v>
      </c>
      <c r="D121" s="9" t="s">
        <v>174</v>
      </c>
      <c r="E121" s="10" t="s">
        <v>34</v>
      </c>
      <c r="F121" s="9">
        <v>839</v>
      </c>
      <c r="G121" s="9" t="s">
        <v>53</v>
      </c>
      <c r="H121" s="9">
        <v>1</v>
      </c>
      <c r="I121" s="9">
        <v>45296561000</v>
      </c>
      <c r="J121" s="9" t="s">
        <v>36</v>
      </c>
      <c r="K121" s="11">
        <v>2930400</v>
      </c>
      <c r="L121" s="19">
        <v>42309</v>
      </c>
      <c r="M121" s="19">
        <v>42339</v>
      </c>
      <c r="N121" s="10" t="s">
        <v>42</v>
      </c>
      <c r="O121" s="10" t="s">
        <v>47</v>
      </c>
    </row>
    <row r="122" spans="1:15" s="39" customFormat="1" ht="72" customHeight="1" x14ac:dyDescent="0.25">
      <c r="A122" s="6">
        <v>108</v>
      </c>
      <c r="B122" s="7">
        <v>72</v>
      </c>
      <c r="C122" s="8">
        <v>7200000</v>
      </c>
      <c r="D122" s="9" t="s">
        <v>176</v>
      </c>
      <c r="E122" s="10" t="s">
        <v>34</v>
      </c>
      <c r="F122" s="9">
        <v>839</v>
      </c>
      <c r="G122" s="9" t="s">
        <v>53</v>
      </c>
      <c r="H122" s="9">
        <v>1</v>
      </c>
      <c r="I122" s="9">
        <v>45296561000</v>
      </c>
      <c r="J122" s="9" t="s">
        <v>36</v>
      </c>
      <c r="K122" s="11">
        <v>850000</v>
      </c>
      <c r="L122" s="19">
        <v>42278</v>
      </c>
      <c r="M122" s="19">
        <v>42339</v>
      </c>
      <c r="N122" s="10" t="s">
        <v>46</v>
      </c>
      <c r="O122" s="10" t="s">
        <v>47</v>
      </c>
    </row>
    <row r="123" spans="1:15" s="39" customFormat="1" ht="69.75" customHeight="1" x14ac:dyDescent="0.25">
      <c r="A123" s="6">
        <v>109</v>
      </c>
      <c r="B123" s="7">
        <v>74</v>
      </c>
      <c r="C123" s="8">
        <v>7400000</v>
      </c>
      <c r="D123" s="9" t="s">
        <v>177</v>
      </c>
      <c r="E123" s="10" t="s">
        <v>34</v>
      </c>
      <c r="F123" s="9">
        <v>839</v>
      </c>
      <c r="G123" s="9" t="s">
        <v>53</v>
      </c>
      <c r="H123" s="9">
        <v>1</v>
      </c>
      <c r="I123" s="9">
        <v>45296561000</v>
      </c>
      <c r="J123" s="9" t="s">
        <v>36</v>
      </c>
      <c r="K123" s="11">
        <v>2800000</v>
      </c>
      <c r="L123" s="19">
        <v>42309</v>
      </c>
      <c r="M123" s="19">
        <v>42401</v>
      </c>
      <c r="N123" s="10" t="s">
        <v>46</v>
      </c>
      <c r="O123" s="10" t="s">
        <v>47</v>
      </c>
    </row>
    <row r="125" spans="1:15" x14ac:dyDescent="0.25">
      <c r="A125" s="40" t="s">
        <v>154</v>
      </c>
      <c r="B125" s="40"/>
      <c r="C125" s="40"/>
      <c r="D125" s="40"/>
      <c r="E125" s="40"/>
      <c r="F125" s="40"/>
      <c r="G125" s="40"/>
      <c r="H125" s="40"/>
      <c r="I125" s="40"/>
      <c r="J125" s="40" t="s">
        <v>155</v>
      </c>
      <c r="K125" s="40"/>
      <c r="L125" s="40"/>
      <c r="M125" s="41" t="s">
        <v>178</v>
      </c>
      <c r="N125" s="40"/>
      <c r="O125" s="39"/>
    </row>
    <row r="126" spans="1:15" x14ac:dyDescent="0.25">
      <c r="A126" s="40" t="s">
        <v>144</v>
      </c>
      <c r="B126" s="40"/>
      <c r="C126" s="40"/>
      <c r="D126" s="40"/>
      <c r="E126" s="40"/>
      <c r="F126" s="40"/>
      <c r="G126" s="40"/>
      <c r="H126" s="40"/>
      <c r="I126" s="40"/>
      <c r="J126" s="43" t="s">
        <v>156</v>
      </c>
      <c r="K126" s="43"/>
      <c r="L126" s="40"/>
      <c r="M126" s="43" t="s">
        <v>157</v>
      </c>
      <c r="N126" s="43"/>
      <c r="O126" s="21"/>
    </row>
  </sheetData>
  <mergeCells count="26">
    <mergeCell ref="O11:O12"/>
    <mergeCell ref="D12:D13"/>
    <mergeCell ref="E12:E13"/>
    <mergeCell ref="F12:G12"/>
    <mergeCell ref="H12:H13"/>
    <mergeCell ref="I12:J12"/>
    <mergeCell ref="K12:K13"/>
    <mergeCell ref="L12:M12"/>
    <mergeCell ref="A11:A13"/>
    <mergeCell ref="B11:B13"/>
    <mergeCell ref="C11:C13"/>
    <mergeCell ref="D11:M11"/>
    <mergeCell ref="N11:N13"/>
    <mergeCell ref="B3:E3"/>
    <mergeCell ref="G3:K3"/>
    <mergeCell ref="B4:E4"/>
    <mergeCell ref="G4:K4"/>
    <mergeCell ref="B5:E5"/>
    <mergeCell ref="G5:K5"/>
    <mergeCell ref="J126:K126"/>
    <mergeCell ref="M126:N126"/>
    <mergeCell ref="B6:E6"/>
    <mergeCell ref="G6:K6"/>
    <mergeCell ref="G7:K7"/>
    <mergeCell ref="G8:K8"/>
    <mergeCell ref="G9:K9"/>
  </mergeCells>
  <dataValidations count="12">
    <dataValidation allowBlank="1" showInputMessage="1" showErrorMessage="1" errorTitle="Ошибка ввода данных!!!" error="1. Значение цены должно быть не менее 500 001 руб._x000a__x000a_2. Формат цены # ##0_x000a_Правая кнопка мыши/Формат ячеек/(все форматы)/# ##0" prompt="Формат цены # ##0_x000a_Правая кнопка мыши/Формат ячеек/(все форматы)/# ##0" sqref="K81:K87 K15:K79 K103"/>
    <dataValidation allowBlank="1" showInputMessage="1" showErrorMessage="1" promptTitle="Код ОКАТО" prompt="Выбрать по наименованию населенного пункта" sqref="I15:I79 I81:I123"/>
    <dataValidation allowBlank="1" showInputMessage="1" showErrorMessage="1" prompt="Если невозможно оценить количество (объем), написать в ячейке: &quot;Точные данные о количестве (объеме) отсутствуют&quot;" sqref="H21:H22 H24:H30 H15:H16"/>
    <dataValidation allowBlank="1" showInputMessage="1" showErrorMessage="1" promptTitle="Код ОКЕИ" prompt="Выбрать из классификатора" sqref="G21:G22 G24:G30 G15:G16"/>
    <dataValidation type="textLength" allowBlank="1" showInputMessage="1" showErrorMessage="1" promptTitle="Код ОКЕИ" prompt="Выбрать из классификатора по наименованию единицы измерения" sqref="F21:F22 F24:F30 F15:F16">
      <formula1>2</formula1>
      <formula2>3</formula2>
    </dataValidation>
    <dataValidation allowBlank="1" showInputMessage="1" showErrorMessage="1" promptTitle="Внимание!" prompt="Формулировка предмета договора в Плане закупки должна совпадать с названием закупки, применяемым в документации, размещенной в открытых источниках." sqref="D15:D30"/>
    <dataValidation type="textLength" allowBlank="1" showInputMessage="1" showErrorMessage="1" errorTitle="Изменить формат кода ОКДП!" error="ХХХ0000 формат кода ОКДП: первые ТРИ цифры и ЧЕТЫРЕ ноля" promptTitle="Код ОКДП" prompt="ХХХ0000 формат кода ОКДП: первые ТРИ цифры и ЧЕТЫРЕ ноля" sqref="C15:C30">
      <formula1>7</formula1>
      <formula2>7</formula2>
    </dataValidation>
    <dataValidation type="textLength" allowBlank="1" showInputMessage="1" showErrorMessage="1" errorTitle="Код ОКВЭД" error="ИЗМЕНИТЬ ФОРМАТ КОДА ОКВЭД!_x000a_ХХ.Х формат кода ОКВЭД: после точки только один знак" promptTitle="Код ОКВЭД" prompt="ХХ.Х формат кода ОКВЭД: после точки только один знак" sqref="B15:B30">
      <formula1>4</formula1>
      <formula2>4</formula2>
    </dataValidation>
    <dataValidation allowBlank="1" showInputMessage="1" showErrorMessage="1" promptTitle="НАПРИМЕР:" prompt="Республика Коми" sqref="J15:J30"/>
    <dataValidation type="list" allowBlank="1" showInputMessage="1" showErrorMessage="1" errorTitle="Ошибка!!!" error="Значения Вы можете выбирать только из списка!" prompt="Выберите из списка_x000a_" sqref="L24:L26 L28:L30 L18:L21 M22:M30 L91:M91 M15:M20 L15:L16">
      <formula1>#REF!</formula1>
    </dataValidation>
    <dataValidation type="list" allowBlank="1" showInputMessage="1" showErrorMessage="1" errorTitle="Ошибка!!!" error="Значение Вы можете выбирать только из списка!" prompt="Выберите из списка" sqref="O15:O30">
      <formula1>#REF!</formula1>
    </dataValidation>
    <dataValidation type="list" allowBlank="1" showInputMessage="1" showErrorMessage="1" errorTitle="Ошибка!!!" error="Значения Вы можете выбирать только из списка!" prompt="Выберите из списка" sqref="E15:E30 N15:N30">
      <formula1>#REF!</formula1>
    </dataValidation>
  </dataValidations>
  <hyperlinks>
    <hyperlink ref="G6" r:id="rId1" display="daefimtseva@sberinsur.ru"/>
    <hyperlink ref="G6:K6" r:id="rId2" display="ecz@sberinsur.ru"/>
  </hyperlinks>
  <pageMargins left="0.70866141732283472" right="0.70866141732283472" top="0.74803149606299213" bottom="0.74803149606299213" header="0.31496062992125984" footer="0.31496062992125984"/>
  <pageSetup paperSize="9" scale="6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НОВЫЙ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2015-12-25T17:23:01Z</dcterms:modified>
</cp:coreProperties>
</file>